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sportnzgroup.sharepoint.com/sites/kcMarketing/CommunicationsSportNZ/04. Strategic Priorities/02. Quality opportunities and experiences/Guidance for sports field development/"/>
    </mc:Choice>
  </mc:AlternateContent>
  <xr:revisionPtr revIDLastSave="660" documentId="13_ncr:1_{5BA1C857-042B-41CF-A688-931FE67B43F3}" xr6:coauthVersionLast="47" xr6:coauthVersionMax="47" xr10:uidLastSave="{A22FD27B-5E5A-43CF-B1C4-66BAD623389E}"/>
  <bookViews>
    <workbookView xWindow="-28920" yWindow="-120" windowWidth="29040" windowHeight="15720" xr2:uid="{912A28D7-9085-4D24-9A94-D4EBDE4CE0AF}"/>
  </bookViews>
  <sheets>
    <sheet name="Using the Calculators" sheetId="10" r:id="rId1"/>
    <sheet name="Construction Cost Calculator" sheetId="7" r:id="rId2"/>
    <sheet name="Maintenance Cost Calculator" sheetId="4"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 i="4" l="1"/>
  <c r="O32" i="7"/>
  <c r="O33" i="7" s="1"/>
  <c r="L32" i="7"/>
  <c r="K32" i="7"/>
  <c r="F32" i="7"/>
  <c r="G5" i="7"/>
  <c r="H5" i="7"/>
  <c r="I5" i="7"/>
  <c r="F5" i="7"/>
  <c r="J5" i="7" s="1"/>
  <c r="L19" i="4"/>
  <c r="V24" i="4"/>
  <c r="V23" i="4"/>
  <c r="V22" i="4"/>
  <c r="V21" i="4"/>
  <c r="V20" i="4"/>
  <c r="V19" i="4"/>
  <c r="V18" i="4"/>
  <c r="V17" i="4"/>
  <c r="V16" i="4"/>
  <c r="V15" i="4"/>
  <c r="V14" i="4"/>
  <c r="V13" i="4"/>
  <c r="V12" i="4"/>
  <c r="V11" i="4"/>
  <c r="V10" i="4"/>
  <c r="V9" i="4"/>
  <c r="V8" i="4"/>
  <c r="V7" i="4"/>
  <c r="V6" i="4"/>
  <c r="L5" i="7" l="1"/>
  <c r="K5" i="7"/>
  <c r="Y30" i="4"/>
  <c r="F10" i="7"/>
  <c r="L10" i="7" s="1"/>
  <c r="F9" i="7"/>
  <c r="L9" i="7" s="1"/>
  <c r="F31" i="7"/>
  <c r="L31" i="7" s="1"/>
  <c r="F30" i="7"/>
  <c r="F29" i="7"/>
  <c r="F28" i="7"/>
  <c r="F27" i="7"/>
  <c r="L27" i="7" s="1"/>
  <c r="F26" i="7"/>
  <c r="L26" i="7" s="1"/>
  <c r="F25" i="7"/>
  <c r="L25" i="7" s="1"/>
  <c r="F24" i="7"/>
  <c r="L24" i="7" s="1"/>
  <c r="F23" i="7"/>
  <c r="L23" i="7" s="1"/>
  <c r="F22" i="7"/>
  <c r="F21" i="7"/>
  <c r="F20" i="7"/>
  <c r="J20" i="7" s="1"/>
  <c r="F19" i="7"/>
  <c r="L19" i="7" s="1"/>
  <c r="F18" i="7"/>
  <c r="F17" i="7"/>
  <c r="J17" i="7" s="1"/>
  <c r="F16" i="7"/>
  <c r="I16" i="7" s="1"/>
  <c r="F15" i="7"/>
  <c r="L15" i="7" s="1"/>
  <c r="F14" i="7"/>
  <c r="K14" i="7" s="1"/>
  <c r="F13" i="7"/>
  <c r="F12" i="7"/>
  <c r="I12" i="7" s="1"/>
  <c r="F11" i="7"/>
  <c r="F8" i="7"/>
  <c r="F7" i="7"/>
  <c r="L7" i="7" s="1"/>
  <c r="F6" i="7"/>
  <c r="G10" i="7" l="1"/>
  <c r="H10" i="7" s="1"/>
  <c r="I10" i="7" s="1"/>
  <c r="J10" i="7" s="1"/>
  <c r="K10" i="7"/>
  <c r="K22" i="7"/>
  <c r="L22" i="7"/>
  <c r="K8" i="7"/>
  <c r="L13" i="7"/>
  <c r="L8" i="7"/>
  <c r="O10" i="7" s="1"/>
  <c r="K13" i="7"/>
  <c r="K23" i="7"/>
  <c r="K6" i="7"/>
  <c r="L12" i="7"/>
  <c r="I18" i="7"/>
  <c r="G15" i="7"/>
  <c r="K18" i="7"/>
  <c r="K26" i="7"/>
  <c r="K25" i="7"/>
  <c r="J12" i="7"/>
  <c r="K12" i="7"/>
  <c r="H18" i="7"/>
  <c r="K11" i="7"/>
  <c r="L11" i="7"/>
  <c r="I15" i="7"/>
  <c r="L18" i="7"/>
  <c r="L14" i="7"/>
  <c r="L6" i="7"/>
  <c r="G6" i="7"/>
  <c r="K7" i="7"/>
  <c r="K9" i="7"/>
  <c r="J16" i="7"/>
  <c r="I6" i="7"/>
  <c r="G12" i="7"/>
  <c r="I13" i="7"/>
  <c r="J14" i="7"/>
  <c r="K15" i="7"/>
  <c r="L16" i="7"/>
  <c r="K19" i="7"/>
  <c r="L21" i="7"/>
  <c r="K27" i="7"/>
  <c r="K31" i="7"/>
  <c r="G14" i="7"/>
  <c r="K17" i="7"/>
  <c r="H6" i="7"/>
  <c r="G13" i="7"/>
  <c r="I14" i="7"/>
  <c r="J15" i="7"/>
  <c r="K16" i="7"/>
  <c r="L17" i="7"/>
  <c r="K21" i="7"/>
  <c r="J6" i="7"/>
  <c r="J13" i="7"/>
  <c r="G16" i="7"/>
  <c r="I17" i="7"/>
  <c r="G17" i="7"/>
  <c r="G33" i="7" l="1"/>
  <c r="G34" i="7" s="1"/>
  <c r="P16" i="7"/>
  <c r="P33" i="7" s="1"/>
  <c r="P36" i="7" s="1"/>
  <c r="Q16" i="7"/>
  <c r="Q33" i="7" s="1"/>
  <c r="Q36" i="7" s="1"/>
  <c r="K33" i="7"/>
  <c r="K34" i="7" s="1"/>
  <c r="L33" i="7"/>
  <c r="I33" i="7"/>
  <c r="I34" i="7" s="1"/>
  <c r="J33" i="7"/>
  <c r="J34" i="7" s="1"/>
  <c r="H33" i="7"/>
  <c r="H34" i="7" s="1"/>
  <c r="H12" i="4"/>
  <c r="J18" i="4"/>
  <c r="V5" i="4"/>
  <c r="R6" i="4"/>
  <c r="R7" i="4"/>
  <c r="R8" i="4"/>
  <c r="R9" i="4"/>
  <c r="R10" i="4"/>
  <c r="R11" i="4"/>
  <c r="R12" i="4"/>
  <c r="R13" i="4"/>
  <c r="R14" i="4"/>
  <c r="R15" i="4"/>
  <c r="R16" i="4"/>
  <c r="R17" i="4"/>
  <c r="R18" i="4"/>
  <c r="R19" i="4"/>
  <c r="R20" i="4"/>
  <c r="R21" i="4"/>
  <c r="R22" i="4"/>
  <c r="R23" i="4"/>
  <c r="R24" i="4"/>
  <c r="R5" i="4"/>
  <c r="N6" i="4"/>
  <c r="N7" i="4"/>
  <c r="N8" i="4"/>
  <c r="N9" i="4"/>
  <c r="N10" i="4"/>
  <c r="N11" i="4"/>
  <c r="N12" i="4"/>
  <c r="N13" i="4"/>
  <c r="N14" i="4"/>
  <c r="N15" i="4"/>
  <c r="N16" i="4"/>
  <c r="N17" i="4"/>
  <c r="N18" i="4"/>
  <c r="N19" i="4"/>
  <c r="N20" i="4"/>
  <c r="N21" i="4"/>
  <c r="N22" i="4"/>
  <c r="N23" i="4"/>
  <c r="N24" i="4"/>
  <c r="N5" i="4"/>
  <c r="J6" i="4"/>
  <c r="J7" i="4"/>
  <c r="J8" i="4"/>
  <c r="J9" i="4"/>
  <c r="J10" i="4"/>
  <c r="J11" i="4"/>
  <c r="J12" i="4"/>
  <c r="J13" i="4"/>
  <c r="J14" i="4"/>
  <c r="J15" i="4"/>
  <c r="J16" i="4"/>
  <c r="J17" i="4"/>
  <c r="J19" i="4"/>
  <c r="J20" i="4"/>
  <c r="J21" i="4"/>
  <c r="J22" i="4"/>
  <c r="J23" i="4"/>
  <c r="J24" i="4"/>
  <c r="J5" i="4"/>
  <c r="D12" i="4"/>
  <c r="F5" i="4"/>
  <c r="F6" i="4"/>
  <c r="F7" i="4"/>
  <c r="F8" i="4"/>
  <c r="F9" i="4"/>
  <c r="F10" i="4"/>
  <c r="F11" i="4"/>
  <c r="F12" i="4"/>
  <c r="F13" i="4"/>
  <c r="F14" i="4"/>
  <c r="F15" i="4"/>
  <c r="F16" i="4"/>
  <c r="F17" i="4"/>
  <c r="F18" i="4"/>
  <c r="F19" i="4"/>
  <c r="F20" i="4"/>
  <c r="F21" i="4"/>
  <c r="F22" i="4"/>
  <c r="F23" i="4"/>
  <c r="F24" i="4"/>
  <c r="P17" i="4"/>
  <c r="X19" i="4"/>
  <c r="X20" i="4"/>
  <c r="X21" i="4"/>
  <c r="X22" i="4"/>
  <c r="X23" i="4"/>
  <c r="X24" i="4"/>
  <c r="X16" i="4"/>
  <c r="X17" i="4"/>
  <c r="X18" i="4"/>
  <c r="X14" i="4"/>
  <c r="X15" i="4"/>
  <c r="X12" i="4"/>
  <c r="X13" i="4"/>
  <c r="X11" i="4"/>
  <c r="X9" i="4"/>
  <c r="X10" i="4"/>
  <c r="X8" i="4"/>
  <c r="X6" i="4"/>
  <c r="X7" i="4"/>
  <c r="X5" i="4"/>
  <c r="L21" i="4"/>
  <c r="H11" i="4"/>
  <c r="T23" i="4"/>
  <c r="T24" i="4"/>
  <c r="T13" i="4"/>
  <c r="T14" i="4"/>
  <c r="T15" i="4"/>
  <c r="T16" i="4"/>
  <c r="T17" i="4"/>
  <c r="T18" i="4"/>
  <c r="T19" i="4"/>
  <c r="T20" i="4"/>
  <c r="T21" i="4"/>
  <c r="T22" i="4"/>
  <c r="T6" i="4"/>
  <c r="T7" i="4"/>
  <c r="T8" i="4"/>
  <c r="T9" i="4"/>
  <c r="T10" i="4"/>
  <c r="T11" i="4"/>
  <c r="T12" i="4"/>
  <c r="T5" i="4"/>
  <c r="P22" i="4"/>
  <c r="P23" i="4"/>
  <c r="P24" i="4"/>
  <c r="P15" i="4"/>
  <c r="P16" i="4"/>
  <c r="P18" i="4"/>
  <c r="P19" i="4"/>
  <c r="P20" i="4"/>
  <c r="P21" i="4"/>
  <c r="P6" i="4"/>
  <c r="P7" i="4"/>
  <c r="P8" i="4"/>
  <c r="P9" i="4"/>
  <c r="P10" i="4"/>
  <c r="P11" i="4"/>
  <c r="P12" i="4"/>
  <c r="P13" i="4"/>
  <c r="P14" i="4"/>
  <c r="P5" i="4"/>
  <c r="L22" i="4"/>
  <c r="L23" i="4"/>
  <c r="L24" i="4"/>
  <c r="L11" i="4"/>
  <c r="L12" i="4"/>
  <c r="L13" i="4"/>
  <c r="L14" i="4"/>
  <c r="L15" i="4"/>
  <c r="L16" i="4"/>
  <c r="L17" i="4"/>
  <c r="L18" i="4"/>
  <c r="L20" i="4"/>
  <c r="L6" i="4"/>
  <c r="L7" i="4"/>
  <c r="L8" i="4"/>
  <c r="L9" i="4"/>
  <c r="L10" i="4"/>
  <c r="L5" i="4"/>
  <c r="H13" i="4"/>
  <c r="H14" i="4"/>
  <c r="H15" i="4"/>
  <c r="H16" i="4"/>
  <c r="H17" i="4"/>
  <c r="H18" i="4"/>
  <c r="H19" i="4"/>
  <c r="H20" i="4"/>
  <c r="H21" i="4"/>
  <c r="H22" i="4"/>
  <c r="H23" i="4"/>
  <c r="H24" i="4"/>
  <c r="H6" i="4"/>
  <c r="H7" i="4"/>
  <c r="H8" i="4"/>
  <c r="H9" i="4"/>
  <c r="H10" i="4"/>
  <c r="H5" i="4"/>
  <c r="D11" i="4"/>
  <c r="D13" i="4"/>
  <c r="D14" i="4"/>
  <c r="D15" i="4"/>
  <c r="D16" i="4"/>
  <c r="D17" i="4"/>
  <c r="D18" i="4"/>
  <c r="D19" i="4"/>
  <c r="D20" i="4"/>
  <c r="D21" i="4"/>
  <c r="D22" i="4"/>
  <c r="D23" i="4"/>
  <c r="D24" i="4"/>
  <c r="D10" i="4"/>
  <c r="D6" i="4"/>
  <c r="D7" i="4"/>
  <c r="D8" i="4"/>
  <c r="D9" i="4"/>
  <c r="L34" i="7" l="1"/>
  <c r="L36" i="7"/>
  <c r="G36" i="7"/>
  <c r="H36" i="7"/>
  <c r="K36" i="7"/>
  <c r="I36" i="7"/>
  <c r="J36" i="7"/>
  <c r="V30" i="4"/>
  <c r="R30" i="4"/>
  <c r="N30" i="4"/>
  <c r="X30" i="4"/>
  <c r="J30" i="4"/>
  <c r="F30" i="4"/>
  <c r="D30" i="4"/>
  <c r="T30" i="4"/>
  <c r="P30" i="4"/>
  <c r="L30" i="4"/>
  <c r="H30" i="4"/>
</calcChain>
</file>

<file path=xl/sharedStrings.xml><?xml version="1.0" encoding="utf-8"?>
<sst xmlns="http://schemas.openxmlformats.org/spreadsheetml/2006/main" count="198" uniqueCount="146">
  <si>
    <t>CONSTRUCTION AND MAINTENANCE COST CALCULATORS</t>
  </si>
  <si>
    <t>Introduction</t>
  </si>
  <si>
    <t>The calculators have been developed to provide a comprehensive breakdown of construction and maintenance cost inputs, enabling assumptions to be tailored to site-specific conditions, project requirements, and local market costs. Each sports field response is bespoke, recognising that every site will have its own characteristics, constraints, usage demands, and design parameters that influence capital and ongoing maintenance costs.</t>
  </si>
  <si>
    <t>More information can be found here:</t>
  </si>
  <si>
    <t>Sport NZ's Guidance Document for Sports Field Development</t>
  </si>
  <si>
    <t>Inputs</t>
  </si>
  <si>
    <t>- All items, quantaties and unit costs are editable cells.</t>
  </si>
  <si>
    <t>- All activities, cost estimates and frequencies are editable cells (across all field types and standards).</t>
  </si>
  <si>
    <t>Acknowledgements</t>
  </si>
  <si>
    <t>Sport NZ and Visitor Solutions would like to acknowledge the input and expertise of New Zealand Sports Turf Institute for preparing the calculators, and the insights received from a range of contractors, suppliers and councils.</t>
  </si>
  <si>
    <t>Item</t>
  </si>
  <si>
    <t>Quantity</t>
  </si>
  <si>
    <t>Unit</t>
  </si>
  <si>
    <t>Cost</t>
  </si>
  <si>
    <t>Sub-Total</t>
  </si>
  <si>
    <t>Cost by Field Type</t>
  </si>
  <si>
    <t>Earthworks</t>
  </si>
  <si>
    <t>Design, construction of base prior to installing turf</t>
  </si>
  <si>
    <t>Spray-out site</t>
  </si>
  <si>
    <t>Remove surface 10mm</t>
  </si>
  <si>
    <t>Cultivate (3 passes)</t>
  </si>
  <si>
    <t>No</t>
  </si>
  <si>
    <t>Level</t>
  </si>
  <si>
    <t>100mm lateral drain (assume 5m soil &amp; 10.0m sand)</t>
  </si>
  <si>
    <t>m</t>
  </si>
  <si>
    <t>Supply and install shockpad and turf</t>
  </si>
  <si>
    <t>End caps</t>
  </si>
  <si>
    <t>EPDM Infill</t>
  </si>
  <si>
    <t>Wood Infill</t>
  </si>
  <si>
    <t>Wye junctions (100:150)</t>
  </si>
  <si>
    <t xml:space="preserve">Infill </t>
  </si>
  <si>
    <t>Flushing point</t>
  </si>
  <si>
    <t>Compliance testing</t>
  </si>
  <si>
    <t>Manholes/catch pits (assume 2)</t>
  </si>
  <si>
    <t>Main drain (assume 150 UPVC)</t>
  </si>
  <si>
    <t>M</t>
  </si>
  <si>
    <t>Extra's</t>
  </si>
  <si>
    <t>Automatic irrigation</t>
  </si>
  <si>
    <t>Tractor</t>
  </si>
  <si>
    <t>Slit drains (1.0m centres)</t>
  </si>
  <si>
    <t>Fencing</t>
  </si>
  <si>
    <t>Sand/gravel banding (0.5m centres without sanding)</t>
  </si>
  <si>
    <t>sqm</t>
  </si>
  <si>
    <t>Footpaths</t>
  </si>
  <si>
    <t>75mm sand carpet (30% consol)</t>
  </si>
  <si>
    <t>cum</t>
  </si>
  <si>
    <t>Water supply</t>
  </si>
  <si>
    <t>Level surface</t>
  </si>
  <si>
    <t>ha</t>
  </si>
  <si>
    <t>Consolidate</t>
  </si>
  <si>
    <t>Hybrid turf stitched</t>
  </si>
  <si>
    <t>Turf around sprinklers</t>
  </si>
  <si>
    <t>Seed bed preparation</t>
  </si>
  <si>
    <t>Sow (400kg/ha)</t>
  </si>
  <si>
    <t>Supply and stolonise (26cum/9,000sqm)</t>
  </si>
  <si>
    <t xml:space="preserve">Turfing (lay) </t>
  </si>
  <si>
    <t>Sqm</t>
  </si>
  <si>
    <t>Grow-in - turfing  (2 weeks)</t>
  </si>
  <si>
    <t>item</t>
  </si>
  <si>
    <t>Floodlighting</t>
  </si>
  <si>
    <t>Professional fees</t>
  </si>
  <si>
    <t>Included with preliminary and general</t>
  </si>
  <si>
    <t>Consents</t>
  </si>
  <si>
    <t>TOTAL COST</t>
  </si>
  <si>
    <t>Notes</t>
  </si>
  <si>
    <t>1. Estimates are based on a typical field, however, each site is unique and this will have impact on the design and hence construction costs.</t>
  </si>
  <si>
    <t>2. Preliminary and General Costs are less on the soil based field options to reflect the reduced construction time and amount of spoil produced as compared to the more complex sand or artificial field options.</t>
  </si>
  <si>
    <t>3. Earthworks will be site specific. The estimate assumes 150mm of topsoil will be removed and relaid over a levelled base in which 1,000 cum of material must be shaped to form the subgrade. Where fields are being upgraded as opposed to new constructions, the costs of earthworks is unlikely to be required.</t>
  </si>
  <si>
    <t>4. Grow-in includes all costs for labour, materials during the specified Grow-in period.</t>
  </si>
  <si>
    <t>5. When installing irrigation, the requirement for Council Growth charges must be considered.</t>
  </si>
  <si>
    <t>6. For more detail on each field construction type, please click HERE</t>
  </si>
  <si>
    <t>Activity (typical frequency/year)</t>
  </si>
  <si>
    <t xml:space="preserve">Cost estimates (unit /9,000sqm basis) as of 2026 </t>
  </si>
  <si>
    <t>SOIL FIELDS</t>
  </si>
  <si>
    <t>SAND CARPET/HYBRID FIELDS</t>
  </si>
  <si>
    <t>ARTIFICIAL</t>
  </si>
  <si>
    <t>Note 8</t>
  </si>
  <si>
    <t>Ryegrass</t>
  </si>
  <si>
    <t>Mowing - clippings removed (cuts/year)</t>
  </si>
  <si>
    <t>Line marking with line marking paint  (frequency/year)</t>
  </si>
  <si>
    <t>Broadleaf weed control</t>
  </si>
  <si>
    <t xml:space="preserve">Nitrogen frequency </t>
  </si>
  <si>
    <t>Aeration/Compaction relief (Verti-draining, moling, coring etc)</t>
  </si>
  <si>
    <t>Undersowing (passes/field)</t>
  </si>
  <si>
    <t>Grass weed control (applications/year)</t>
  </si>
  <si>
    <t>Irrigation - water (cum) - cool season grasses</t>
  </si>
  <si>
    <t>Irrigation - water (cum) - warm season grasses</t>
  </si>
  <si>
    <t>Irrigation - maintenance (per field)</t>
  </si>
  <si>
    <t>Irrigation - monitoring (November to March)</t>
  </si>
  <si>
    <t>Topdressing (Localised levelling)</t>
  </si>
  <si>
    <t>General monitoring (frequency/year)</t>
  </si>
  <si>
    <t>Wetting agent application (frequency/year)</t>
  </si>
  <si>
    <t>Earthworm control (frequency/year)</t>
  </si>
  <si>
    <t>Pest control</t>
  </si>
  <si>
    <t>Weekly grooming (artificial) - in house</t>
  </si>
  <si>
    <t>Quartery professional grooming</t>
  </si>
  <si>
    <t>Algae/weed control</t>
  </si>
  <si>
    <t>Patching</t>
  </si>
  <si>
    <t>Maintenance programme and estimated costs for warm season grasses is based on managing for Couch. Costs for Couch and Kikuyu are expected to be similar as Kikuyu can require additional mowing as compared with Couch. However with Couch there are additional costs for weed control and undersowing with ryegrass.</t>
  </si>
  <si>
    <t>Areas north of Rotorua and sand based stadia managing irrigated ryegrass are susceptible to disease over summer and consequently fungicide applications should be budgeted for.</t>
  </si>
  <si>
    <t xml:space="preserve">Hybrid sports fields are expected to require the same maintenance programme and hence costs as medium or high level sand carpet fields. The main difference is they require half the amount of sand as a sand field without the hybrid system. </t>
  </si>
  <si>
    <t>Cost of sand varies considerably throughout New Zealand and can require special consideration when considering maintenance or construction costs for sand carpet surfaces.</t>
  </si>
  <si>
    <t>In the cooler parts of NZ (East Coast/Central) North Island, and South Island, mowing frequency during June - mid August is expected to approximately halve and during average, i.e. dry summers on fields without irrigation mowing frequency is expected to approximately halve during January - early March.</t>
  </si>
  <si>
    <t>Most artificial field surfaces require compliance testing every 1 - 3 years (depending on the sporting code). Estimated price provided is a pro rata basis over a two year test cycle.</t>
  </si>
  <si>
    <t>Maintenance requirements of artificial surfaces are specific to the artificial surface purchased.</t>
  </si>
  <si>
    <t>Maintenance programmes for natural fields will be site specific.</t>
  </si>
  <si>
    <t>It is important to note that areas with large sports field networks will benefit from economies of scale, meaning the cost per field will be notably lower. The costings presented in the table are based on unit costs for a standalone field.</t>
  </si>
  <si>
    <r>
      <t xml:space="preserve">Preliminary &amp; General </t>
    </r>
    <r>
      <rPr>
        <sz val="9"/>
        <color rgb="FFFF0000"/>
        <rFont val="Arial"/>
        <family val="2"/>
      </rPr>
      <t xml:space="preserve">Note 2 </t>
    </r>
  </si>
  <si>
    <r>
      <t xml:space="preserve">Security &amp; environmental </t>
    </r>
    <r>
      <rPr>
        <sz val="9"/>
        <color rgb="FFFF0000"/>
        <rFont val="Arial"/>
        <family val="2"/>
      </rPr>
      <t>Note 2</t>
    </r>
  </si>
  <si>
    <r>
      <t xml:space="preserve">Earthworks </t>
    </r>
    <r>
      <rPr>
        <sz val="9"/>
        <color rgb="FFFF0000"/>
        <rFont val="Arial"/>
        <family val="2"/>
      </rPr>
      <t>Note 3</t>
    </r>
  </si>
  <si>
    <r>
      <t xml:space="preserve">Grow-in (16 weeks) </t>
    </r>
    <r>
      <rPr>
        <sz val="9"/>
        <color rgb="FFFF0000"/>
        <rFont val="Arial"/>
        <family val="2"/>
      </rPr>
      <t>Note 4</t>
    </r>
  </si>
  <si>
    <t>Sports field development</t>
  </si>
  <si>
    <t>Preliminary and general</t>
  </si>
  <si>
    <t>Project phase</t>
  </si>
  <si>
    <t>Construction natural field options calculator (based on 9,000 square metres)</t>
  </si>
  <si>
    <t>Sand carpet</t>
  </si>
  <si>
    <t>Sub-total</t>
  </si>
  <si>
    <t>Artificial pricing (1 ha)</t>
  </si>
  <si>
    <r>
      <t xml:space="preserve">Preliminary and general </t>
    </r>
    <r>
      <rPr>
        <sz val="9"/>
        <color rgb="FFFF0000"/>
        <rFont val="Arial"/>
        <family val="2"/>
      </rPr>
      <t xml:space="preserve">Note 2 </t>
    </r>
  </si>
  <si>
    <t>Field construction sub-total</t>
  </si>
  <si>
    <t>Drained soil field (5.0m)</t>
  </si>
  <si>
    <t>Irrigated soil field</t>
  </si>
  <si>
    <t>Drained (5.0m) and irrigated soil field</t>
  </si>
  <si>
    <t>Drained (5.0m) and banding</t>
  </si>
  <si>
    <t>Hybrid stitched</t>
  </si>
  <si>
    <t>Construction calculator</t>
  </si>
  <si>
    <t>Maintenance calculator</t>
  </si>
  <si>
    <r>
      <t xml:space="preserve">Mowing -clippings returned (cuts/year) </t>
    </r>
    <r>
      <rPr>
        <vertAlign val="superscript"/>
        <sz val="11"/>
        <color theme="1"/>
        <rFont val="Arial"/>
        <family val="2"/>
      </rPr>
      <t>Note 6</t>
    </r>
  </si>
  <si>
    <r>
      <t xml:space="preserve">Irrigation requirement </t>
    </r>
    <r>
      <rPr>
        <b/>
        <vertAlign val="superscript"/>
        <sz val="9"/>
        <color theme="1"/>
        <rFont val="Arial"/>
        <family val="2"/>
      </rPr>
      <t>Note 2</t>
    </r>
  </si>
  <si>
    <r>
      <t xml:space="preserve">Sanding programme (cum/year - option) </t>
    </r>
    <r>
      <rPr>
        <b/>
        <vertAlign val="superscript"/>
        <sz val="9"/>
        <color theme="1"/>
        <rFont val="Arial"/>
        <family val="2"/>
      </rPr>
      <t>Note 2, 4 &amp; 5</t>
    </r>
  </si>
  <si>
    <r>
      <t xml:space="preserve">Disease control </t>
    </r>
    <r>
      <rPr>
        <b/>
        <vertAlign val="superscript"/>
        <sz val="9"/>
        <color theme="1"/>
        <rFont val="Arial"/>
        <family val="2"/>
      </rPr>
      <t>Note 3</t>
    </r>
    <r>
      <rPr>
        <b/>
        <sz val="9"/>
        <color theme="1"/>
        <rFont val="Arial"/>
        <family val="2"/>
      </rPr>
      <t xml:space="preserve"> (frequency/year)</t>
    </r>
  </si>
  <si>
    <r>
      <t xml:space="preserve">Compliance retesting (/yr) </t>
    </r>
    <r>
      <rPr>
        <b/>
        <vertAlign val="superscript"/>
        <sz val="9"/>
        <color theme="1"/>
        <rFont val="Arial"/>
        <family val="2"/>
      </rPr>
      <t>Note 7</t>
    </r>
  </si>
  <si>
    <r>
      <t>Drier parts of NZ</t>
    </r>
    <r>
      <rPr>
        <sz val="9"/>
        <rFont val="Arial"/>
        <family val="2"/>
      </rPr>
      <t xml:space="preserve"> (less than 1000mm of rain per year)</t>
    </r>
    <r>
      <rPr>
        <sz val="9"/>
        <color rgb="FFFF0000"/>
        <rFont val="Arial"/>
        <family val="2"/>
      </rPr>
      <t xml:space="preserve"> </t>
    </r>
    <r>
      <rPr>
        <sz val="9"/>
        <rFont val="Arial"/>
        <family val="2"/>
      </rPr>
      <t>will likely require irrigation installed on those fields with the highest playing expectations (National/International play) or summer playing levels greater than 10 adult hours/week. This is to ensure adequate turf density during summer and to start the winter playing season.</t>
    </r>
  </si>
  <si>
    <t>Frequency cool season</t>
  </si>
  <si>
    <t>Cost cool season</t>
  </si>
  <si>
    <t>Frequency warm season</t>
  </si>
  <si>
    <t>Typical sportsfield maintenance plans</t>
  </si>
  <si>
    <t>Minimum level</t>
  </si>
  <si>
    <t>Optimal level</t>
  </si>
  <si>
    <t>Premier level</t>
  </si>
  <si>
    <t>Standard definitions</t>
  </si>
  <si>
    <r>
      <t xml:space="preserve">Cost warm season </t>
    </r>
    <r>
      <rPr>
        <vertAlign val="superscript"/>
        <sz val="11"/>
        <color theme="1"/>
        <rFont val="Aptos Narrow"/>
        <family val="2"/>
        <scheme val="minor"/>
      </rPr>
      <t>Note 1</t>
    </r>
  </si>
  <si>
    <r>
      <t>ESTIMATED ANNUAL MAINTENANCE COST ($/9,000sqm)</t>
    </r>
    <r>
      <rPr>
        <vertAlign val="superscript"/>
        <sz val="11"/>
        <color theme="1"/>
        <rFont val="Aptos Narrow"/>
        <family val="2"/>
        <scheme val="minor"/>
      </rPr>
      <t>10</t>
    </r>
  </si>
  <si>
    <t>The standards decribed in this calculator are Minimum = lowest level of maintenance for the field to perform; Optimal = Maintenance requirements to optimise both the amount of use and longevity of the assett and Premier = requirements for  a premier-level community field (non-stadium based) where playing quality and presentation are to be optimised.</t>
  </si>
  <si>
    <r>
      <t xml:space="preserve">Cost warm season   </t>
    </r>
    <r>
      <rPr>
        <vertAlign val="superscript"/>
        <sz val="11"/>
        <color theme="1"/>
        <rFont val="Aptos Narrow"/>
        <family val="2"/>
        <scheme val="minor"/>
      </rPr>
      <t>Note 1</t>
    </r>
  </si>
  <si>
    <r>
      <t xml:space="preserve">Cost warm season  </t>
    </r>
    <r>
      <rPr>
        <vertAlign val="superscript"/>
        <sz val="11"/>
        <color theme="1"/>
        <rFont val="Aptos Narrow"/>
        <family val="2"/>
        <scheme val="minor"/>
      </rPr>
      <t>Note 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</si>
</sst>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Red]\-&quot;$&quot;#,##0"/>
    <numFmt numFmtId="8" formatCode="&quot;$&quot;#,##0.00;[Red]\-&quot;$&quot;#,##0.00"/>
    <numFmt numFmtId="44" formatCode="_-&quot;$&quot;* #,##0.00_-;\-&quot;$&quot;* #,##0.00_-;_-&quot;$&quot;* &quot;-&quot;??_-;_-@_-"/>
    <numFmt numFmtId="164" formatCode="_-[$$-409]* #,##0.00_ ;_-[$$-409]* \-#,##0.00\ ;_-[$$-409]* &quot;-&quot;??_ ;_-@_ "/>
    <numFmt numFmtId="165" formatCode="_-[$$-409]* #,##0_ ;_-[$$-409]* \-#,##0\ ;_-[$$-409]* &quot;-&quot;??_ ;_-@_ "/>
    <numFmt numFmtId="166" formatCode="_-&quot;$&quot;* #,##0_-;\-&quot;$&quot;* #,##0_-;_-&quot;$&quot;* &quot;-&quot;??_-;_-@_-"/>
  </numFmts>
  <fonts count="43" x14ac:knownFonts="1">
    <font>
      <sz val="11"/>
      <color theme="1"/>
      <name val="Aptos Narrow"/>
      <family val="2"/>
      <scheme val="minor"/>
    </font>
    <font>
      <u/>
      <sz val="11"/>
      <color theme="10"/>
      <name val="Aptos Narrow"/>
      <family val="2"/>
      <scheme val="minor"/>
    </font>
    <font>
      <sz val="11"/>
      <color theme="1"/>
      <name val="Aptos Narrow"/>
      <family val="2"/>
      <scheme val="minor"/>
    </font>
    <font>
      <sz val="10"/>
      <color indexed="8"/>
      <name val="Calibri"/>
      <family val="2"/>
    </font>
    <font>
      <b/>
      <sz val="10"/>
      <color indexed="8"/>
      <name val="Calibri"/>
      <family val="2"/>
    </font>
    <font>
      <u/>
      <sz val="10"/>
      <color rgb="FF0000FF"/>
      <name val="Calibri"/>
      <family val="2"/>
    </font>
    <font>
      <sz val="9"/>
      <color indexed="8"/>
      <name val="Calibri"/>
      <family val="2"/>
    </font>
    <font>
      <sz val="10"/>
      <color indexed="8"/>
      <name val="Georgia"/>
      <family val="1"/>
    </font>
    <font>
      <b/>
      <sz val="10"/>
      <color indexed="8"/>
      <name val="Georgia"/>
      <family val="1"/>
    </font>
    <font>
      <sz val="10"/>
      <color rgb="FF0000FF"/>
      <name val="Calibri"/>
      <family val="2"/>
    </font>
    <font>
      <sz val="11"/>
      <color theme="1"/>
      <name val="Arial"/>
      <family val="2"/>
    </font>
    <font>
      <b/>
      <sz val="14"/>
      <color theme="0"/>
      <name val="Arial"/>
      <family val="2"/>
    </font>
    <font>
      <sz val="10"/>
      <color indexed="8"/>
      <name val="Arial"/>
      <family val="2"/>
    </font>
    <font>
      <b/>
      <sz val="11"/>
      <color indexed="8"/>
      <name val="Arial"/>
      <family val="2"/>
    </font>
    <font>
      <u/>
      <sz val="10"/>
      <color rgb="FF0000FF"/>
      <name val="Arial"/>
      <family val="2"/>
    </font>
    <font>
      <sz val="10"/>
      <color rgb="FF000000"/>
      <name val="Arial"/>
      <family val="2"/>
    </font>
    <font>
      <u/>
      <sz val="11"/>
      <color theme="10"/>
      <name val="Arial"/>
      <family val="2"/>
    </font>
    <font>
      <b/>
      <sz val="10"/>
      <color indexed="8"/>
      <name val="Arial"/>
      <family val="2"/>
    </font>
    <font>
      <sz val="9"/>
      <color theme="1"/>
      <name val="Arial"/>
      <family val="2"/>
    </font>
    <font>
      <b/>
      <sz val="10"/>
      <color theme="0"/>
      <name val="Arial"/>
      <family val="2"/>
    </font>
    <font>
      <b/>
      <sz val="9"/>
      <color theme="1"/>
      <name val="Arial"/>
      <family val="2"/>
    </font>
    <font>
      <sz val="9"/>
      <color rgb="FFFF0000"/>
      <name val="Arial"/>
      <family val="2"/>
    </font>
    <font>
      <b/>
      <sz val="9"/>
      <color theme="0"/>
      <name val="Arial"/>
      <family val="2"/>
    </font>
    <font>
      <sz val="9"/>
      <color theme="0"/>
      <name val="Arial"/>
      <family val="2"/>
    </font>
    <font>
      <b/>
      <sz val="9"/>
      <name val="Arial"/>
      <family val="2"/>
    </font>
    <font>
      <sz val="10"/>
      <color theme="1"/>
      <name val="Arial"/>
      <family val="2"/>
    </font>
    <font>
      <sz val="9"/>
      <name val="Arial"/>
      <family val="2"/>
    </font>
    <font>
      <sz val="9"/>
      <color theme="2"/>
      <name val="Arial"/>
      <family val="2"/>
    </font>
    <font>
      <b/>
      <vertAlign val="superscript"/>
      <sz val="9"/>
      <color theme="1"/>
      <name val="Arial"/>
      <family val="2"/>
    </font>
    <font>
      <vertAlign val="superscript"/>
      <sz val="11"/>
      <color theme="1"/>
      <name val="Arial"/>
      <family val="2"/>
    </font>
    <font>
      <b/>
      <sz val="11"/>
      <color rgb="FFFFFFFF"/>
      <name val="Arial"/>
      <family val="2"/>
    </font>
    <font>
      <b/>
      <sz val="10"/>
      <color rgb="FFFFFFFF"/>
      <name val="Arial"/>
      <family val="2"/>
    </font>
    <font>
      <b/>
      <sz val="9"/>
      <color rgb="FFFFFFFF"/>
      <name val="Arial"/>
      <family val="2"/>
    </font>
    <font>
      <b/>
      <sz val="9"/>
      <color rgb="FF333333"/>
      <name val="Arial"/>
      <family val="2"/>
    </font>
    <font>
      <b/>
      <vertAlign val="superscript"/>
      <sz val="9"/>
      <color rgb="FF333333"/>
      <name val="Arial"/>
      <family val="2"/>
    </font>
    <font>
      <vertAlign val="superscript"/>
      <sz val="11"/>
      <color theme="1"/>
      <name val="Aptos Narrow"/>
      <family val="2"/>
      <scheme val="minor"/>
    </font>
    <font>
      <sz val="9"/>
      <color rgb="FFFFFFFF"/>
      <name val="Arial"/>
      <family val="2"/>
    </font>
    <font>
      <sz val="10"/>
      <color rgb="FFFFFFFF"/>
      <name val="Arial"/>
      <family val="2"/>
    </font>
    <font>
      <b/>
      <sz val="16"/>
      <color rgb="FFFFFFFF"/>
      <name val="Arial"/>
      <family val="2"/>
    </font>
    <font>
      <b/>
      <sz val="10"/>
      <color rgb="FF333333"/>
      <name val="Arial"/>
      <family val="2"/>
    </font>
    <font>
      <sz val="11"/>
      <color rgb="FFFFFFFF"/>
      <name val="Arial"/>
      <family val="2"/>
    </font>
    <font>
      <sz val="9"/>
      <color rgb="FF333333"/>
      <name val="Arial"/>
      <family val="2"/>
    </font>
    <font>
      <sz val="11"/>
      <color rgb="FF333333"/>
      <name val="Arial"/>
      <family val="2"/>
    </font>
  </fonts>
  <fills count="15">
    <fill>
      <patternFill patternType="none"/>
    </fill>
    <fill>
      <patternFill patternType="gray125"/>
    </fill>
    <fill>
      <patternFill patternType="solid">
        <fgColor theme="0" tint="-0.14999847407452621"/>
        <bgColor indexed="64"/>
      </patternFill>
    </fill>
    <fill>
      <patternFill patternType="solid">
        <fgColor theme="3"/>
        <bgColor indexed="64"/>
      </patternFill>
    </fill>
    <fill>
      <patternFill patternType="solid">
        <fgColor theme="0"/>
        <bgColor indexed="64"/>
      </patternFill>
    </fill>
    <fill>
      <patternFill patternType="solid">
        <fgColor rgb="FFC00000"/>
        <bgColor indexed="64"/>
      </patternFill>
    </fill>
    <fill>
      <patternFill patternType="solid">
        <fgColor rgb="FFAD1A32"/>
        <bgColor indexed="64"/>
      </patternFill>
    </fill>
    <fill>
      <patternFill patternType="solid">
        <fgColor rgb="FFC55D6E"/>
        <bgColor indexed="64"/>
      </patternFill>
    </fill>
    <fill>
      <patternFill patternType="solid">
        <fgColor rgb="FF4A4A4A"/>
        <bgColor indexed="64"/>
      </patternFill>
    </fill>
    <fill>
      <patternFill patternType="solid">
        <fgColor rgb="FFF5E1E4"/>
        <bgColor indexed="64"/>
      </patternFill>
    </fill>
    <fill>
      <patternFill patternType="solid">
        <fgColor rgb="FFE8E8E8"/>
        <bgColor indexed="64"/>
      </patternFill>
    </fill>
    <fill>
      <patternFill patternType="solid">
        <fgColor rgb="FFE07020"/>
        <bgColor indexed="64"/>
      </patternFill>
    </fill>
    <fill>
      <patternFill patternType="solid">
        <fgColor rgb="FFFDEBD8"/>
        <bgColor indexed="64"/>
      </patternFill>
    </fill>
    <fill>
      <patternFill patternType="solid">
        <fgColor theme="7" tint="-0.249977111117893"/>
        <bgColor indexed="64"/>
      </patternFill>
    </fill>
    <fill>
      <patternFill patternType="solid">
        <fgColor theme="7" tint="0.39997558519241921"/>
        <bgColor indexed="64"/>
      </patternFill>
    </fill>
  </fills>
  <borders count="2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top/>
      <bottom style="thin">
        <color auto="1"/>
      </bottom>
      <diagonal/>
    </border>
    <border>
      <left style="thin">
        <color theme="0"/>
      </left>
      <right style="thin">
        <color theme="0"/>
      </right>
      <top style="thin">
        <color theme="0"/>
      </top>
      <bottom style="thin">
        <color theme="0"/>
      </bottom>
      <diagonal/>
    </border>
    <border>
      <left/>
      <right/>
      <top style="thin">
        <color auto="1"/>
      </top>
      <bottom style="thin">
        <color auto="1"/>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bottom/>
      <diagonal/>
    </border>
    <border>
      <left style="thin">
        <color theme="0"/>
      </left>
      <right style="thin">
        <color theme="0"/>
      </right>
      <top/>
      <bottom style="thin">
        <color auto="1"/>
      </bottom>
      <diagonal/>
    </border>
    <border>
      <left style="thin">
        <color theme="0"/>
      </left>
      <right/>
      <top style="thin">
        <color theme="0"/>
      </top>
      <bottom/>
      <diagonal/>
    </border>
    <border>
      <left style="thin">
        <color theme="0"/>
      </left>
      <right/>
      <top style="thin">
        <color theme="0"/>
      </top>
      <bottom style="thin">
        <color auto="1"/>
      </bottom>
      <diagonal/>
    </border>
    <border>
      <left/>
      <right style="thin">
        <color theme="0"/>
      </right>
      <top style="thin">
        <color theme="0"/>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right/>
      <top style="thin">
        <color auto="1"/>
      </top>
      <bottom/>
      <diagonal/>
    </border>
    <border>
      <left/>
      <right style="thin">
        <color indexed="64"/>
      </right>
      <top/>
      <bottom/>
      <diagonal/>
    </border>
    <border>
      <left/>
      <right/>
      <top/>
      <bottom style="thin">
        <color indexed="64"/>
      </bottom>
      <diagonal/>
    </border>
  </borders>
  <cellStyleXfs count="3">
    <xf numFmtId="0" fontId="0" fillId="0" borderId="0"/>
    <xf numFmtId="0" fontId="1" fillId="0" borderId="0" applyNumberFormat="0" applyFill="0" applyBorder="0" applyAlignment="0" applyProtection="0"/>
    <xf numFmtId="44" fontId="2" fillId="0" borderId="0" applyFont="0" applyFill="0" applyBorder="0" applyAlignment="0" applyProtection="0"/>
  </cellStyleXfs>
  <cellXfs count="289">
    <xf numFmtId="0" fontId="0" fillId="0" borderId="0" xfId="0"/>
    <xf numFmtId="0" fontId="0" fillId="4" borderId="0" xfId="0" applyFill="1"/>
    <xf numFmtId="0" fontId="3" fillId="4" borderId="0" xfId="0" applyFont="1" applyFill="1"/>
    <xf numFmtId="0" fontId="4" fillId="4" borderId="0" xfId="0" applyFont="1" applyFill="1"/>
    <xf numFmtId="0" fontId="6" fillId="4" borderId="0" xfId="0" applyFont="1" applyFill="1" applyAlignment="1">
      <alignment horizontal="center" vertical="center"/>
    </xf>
    <xf numFmtId="6" fontId="6" fillId="4" borderId="0" xfId="0" applyNumberFormat="1" applyFont="1" applyFill="1" applyAlignment="1">
      <alignment horizontal="center" vertical="center"/>
    </xf>
    <xf numFmtId="0" fontId="7" fillId="4" borderId="0" xfId="0" applyFont="1" applyFill="1" applyAlignment="1">
      <alignment vertical="center" wrapText="1"/>
    </xf>
    <xf numFmtId="0" fontId="8" fillId="4" borderId="0" xfId="0" applyFont="1" applyFill="1" applyAlignment="1">
      <alignment horizontal="left" vertical="center" wrapText="1" indent="2"/>
    </xf>
    <xf numFmtId="0" fontId="8" fillId="4" borderId="0" xfId="0" applyFont="1" applyFill="1" applyAlignment="1">
      <alignment horizontal="right" vertical="center" wrapText="1" indent="2"/>
    </xf>
    <xf numFmtId="0" fontId="7" fillId="4" borderId="0" xfId="0" applyFont="1" applyFill="1" applyAlignment="1">
      <alignment horizontal="center" vertical="center" wrapText="1"/>
    </xf>
    <xf numFmtId="0" fontId="0" fillId="4" borderId="0" xfId="0" applyFill="1" applyAlignment="1">
      <alignment vertical="center" wrapText="1"/>
    </xf>
    <xf numFmtId="8" fontId="7" fillId="4" borderId="0" xfId="0" applyNumberFormat="1" applyFont="1" applyFill="1" applyAlignment="1">
      <alignment horizontal="center" vertical="center" wrapText="1"/>
    </xf>
    <xf numFmtId="0" fontId="5" fillId="4" borderId="0" xfId="1" applyFont="1" applyFill="1" applyBorder="1" applyAlignment="1" applyProtection="1"/>
    <xf numFmtId="0" fontId="9" fillId="4" borderId="0" xfId="0" applyFont="1" applyFill="1"/>
    <xf numFmtId="17" fontId="7" fillId="4" borderId="0" xfId="0" applyNumberFormat="1" applyFont="1" applyFill="1" applyAlignment="1">
      <alignment horizontal="center" vertical="center" wrapText="1"/>
    </xf>
    <xf numFmtId="17" fontId="0" fillId="4" borderId="0" xfId="0" applyNumberFormat="1" applyFill="1"/>
    <xf numFmtId="0" fontId="10" fillId="4" borderId="0" xfId="0" applyFont="1" applyFill="1"/>
    <xf numFmtId="0" fontId="12" fillId="4" borderId="20" xfId="0" applyFont="1" applyFill="1" applyBorder="1" applyAlignment="1">
      <alignment horizontal="justify"/>
    </xf>
    <xf numFmtId="0" fontId="12" fillId="4" borderId="23" xfId="0" applyFont="1" applyFill="1" applyBorder="1"/>
    <xf numFmtId="0" fontId="12" fillId="4" borderId="21" xfId="0" applyFont="1" applyFill="1" applyBorder="1"/>
    <xf numFmtId="0" fontId="12" fillId="4" borderId="7" xfId="0" applyFont="1" applyFill="1" applyBorder="1" applyAlignment="1">
      <alignment vertical="top"/>
    </xf>
    <xf numFmtId="0" fontId="12" fillId="4" borderId="0" xfId="0" applyFont="1" applyFill="1" applyAlignment="1">
      <alignment vertical="top"/>
    </xf>
    <xf numFmtId="0" fontId="14" fillId="4" borderId="0" xfId="1" applyFont="1" applyFill="1" applyBorder="1" applyAlignment="1" applyProtection="1"/>
    <xf numFmtId="0" fontId="12" fillId="4" borderId="0" xfId="0" applyFont="1" applyFill="1" applyAlignment="1">
      <alignment vertical="top" wrapText="1"/>
    </xf>
    <xf numFmtId="0" fontId="15" fillId="4" borderId="0" xfId="0" applyFont="1" applyFill="1" applyAlignment="1">
      <alignment vertical="top" wrapText="1"/>
    </xf>
    <xf numFmtId="0" fontId="12" fillId="4" borderId="24" xfId="0" applyFont="1" applyFill="1" applyBorder="1" applyAlignment="1">
      <alignment vertical="top" wrapText="1"/>
    </xf>
    <xf numFmtId="0" fontId="13" fillId="4" borderId="7" xfId="0" applyFont="1" applyFill="1" applyBorder="1"/>
    <xf numFmtId="0" fontId="12" fillId="4" borderId="0" xfId="0" applyFont="1" applyFill="1"/>
    <xf numFmtId="0" fontId="12" fillId="4" borderId="24" xfId="0" applyFont="1" applyFill="1" applyBorder="1"/>
    <xf numFmtId="0" fontId="17" fillId="4" borderId="0" xfId="0" applyFont="1" applyFill="1"/>
    <xf numFmtId="0" fontId="17" fillId="4" borderId="0" xfId="0" applyFont="1" applyFill="1" applyAlignment="1">
      <alignment horizontal="center" vertical="center"/>
    </xf>
    <xf numFmtId="0" fontId="18" fillId="4" borderId="0" xfId="0" applyFont="1" applyFill="1"/>
    <xf numFmtId="0" fontId="18" fillId="0" borderId="1" xfId="0" applyFont="1" applyBorder="1" applyProtection="1">
      <protection locked="0"/>
    </xf>
    <xf numFmtId="0" fontId="18" fillId="0" borderId="1" xfId="0" applyFont="1" applyBorder="1"/>
    <xf numFmtId="3" fontId="18" fillId="0" borderId="1" xfId="0" applyNumberFormat="1" applyFont="1" applyBorder="1" applyProtection="1">
      <protection locked="0"/>
    </xf>
    <xf numFmtId="164" fontId="18" fillId="0" borderId="1" xfId="0" applyNumberFormat="1" applyFont="1" applyBorder="1"/>
    <xf numFmtId="164" fontId="18" fillId="0" borderId="1" xfId="0" applyNumberFormat="1" applyFont="1" applyBorder="1" applyAlignment="1">
      <alignment wrapText="1"/>
    </xf>
    <xf numFmtId="164" fontId="18" fillId="2" borderId="1" xfId="0" applyNumberFormat="1" applyFont="1" applyFill="1" applyBorder="1"/>
    <xf numFmtId="0" fontId="10" fillId="0" borderId="3" xfId="0" applyFont="1" applyBorder="1" applyProtection="1">
      <protection locked="0"/>
    </xf>
    <xf numFmtId="0" fontId="18" fillId="0" borderId="3" xfId="0" applyFont="1" applyBorder="1" applyProtection="1">
      <protection locked="0"/>
    </xf>
    <xf numFmtId="164" fontId="18" fillId="0" borderId="1" xfId="0" applyNumberFormat="1" applyFont="1" applyBorder="1" applyProtection="1">
      <protection locked="0"/>
    </xf>
    <xf numFmtId="164" fontId="20" fillId="0" borderId="3" xfId="0" applyNumberFormat="1" applyFont="1" applyBorder="1" applyProtection="1">
      <protection locked="0"/>
    </xf>
    <xf numFmtId="0" fontId="20" fillId="0" borderId="4" xfId="0" applyFont="1" applyBorder="1" applyProtection="1">
      <protection locked="0"/>
    </xf>
    <xf numFmtId="164" fontId="20" fillId="0" borderId="4" xfId="0" applyNumberFormat="1" applyFont="1" applyBorder="1" applyProtection="1">
      <protection locked="0"/>
    </xf>
    <xf numFmtId="0" fontId="20" fillId="4" borderId="0" xfId="0" applyFont="1" applyFill="1"/>
    <xf numFmtId="164" fontId="18" fillId="2" borderId="2" xfId="0" applyNumberFormat="1" applyFont="1" applyFill="1" applyBorder="1"/>
    <xf numFmtId="0" fontId="25" fillId="0" borderId="1" xfId="0" applyFont="1" applyBorder="1"/>
    <xf numFmtId="0" fontId="10" fillId="0" borderId="0" xfId="0" applyFont="1"/>
    <xf numFmtId="0" fontId="18" fillId="0" borderId="6" xfId="0" applyFont="1" applyBorder="1"/>
    <xf numFmtId="0" fontId="18" fillId="2" borderId="1" xfId="0" applyFont="1" applyFill="1" applyBorder="1"/>
    <xf numFmtId="0" fontId="10" fillId="0" borderId="21" xfId="0" applyFont="1" applyBorder="1"/>
    <xf numFmtId="0" fontId="10" fillId="0" borderId="4" xfId="0" applyFont="1" applyBorder="1"/>
    <xf numFmtId="0" fontId="10" fillId="0" borderId="8" xfId="0" applyFont="1" applyBorder="1"/>
    <xf numFmtId="0" fontId="10" fillId="0" borderId="22" xfId="0" applyFont="1" applyBorder="1"/>
    <xf numFmtId="0" fontId="10" fillId="0" borderId="1" xfId="0" applyFont="1" applyBorder="1"/>
    <xf numFmtId="0" fontId="19" fillId="3" borderId="10" xfId="0" applyFont="1" applyFill="1" applyBorder="1"/>
    <xf numFmtId="0" fontId="19" fillId="3" borderId="6" xfId="0" applyFont="1" applyFill="1" applyBorder="1"/>
    <xf numFmtId="164" fontId="18" fillId="4" borderId="0" xfId="0" applyNumberFormat="1" applyFont="1" applyFill="1"/>
    <xf numFmtId="0" fontId="26" fillId="4" borderId="0" xfId="0" applyFont="1" applyFill="1"/>
    <xf numFmtId="165" fontId="10" fillId="4" borderId="0" xfId="0" applyNumberFormat="1" applyFont="1" applyFill="1"/>
    <xf numFmtId="0" fontId="25" fillId="4" borderId="0" xfId="0" applyFont="1" applyFill="1"/>
    <xf numFmtId="0" fontId="20" fillId="0" borderId="1" xfId="0" applyFont="1" applyBorder="1" applyAlignment="1" applyProtection="1">
      <alignment vertical="center"/>
      <protection locked="0"/>
    </xf>
    <xf numFmtId="164" fontId="18" fillId="0" borderId="1" xfId="0" applyNumberFormat="1" applyFont="1" applyBorder="1" applyAlignment="1" applyProtection="1">
      <alignment horizontal="center"/>
      <protection locked="0"/>
    </xf>
    <xf numFmtId="0" fontId="18" fillId="0" borderId="1" xfId="0" applyFont="1" applyBorder="1" applyAlignment="1" applyProtection="1">
      <alignment horizontal="center"/>
      <protection locked="0"/>
    </xf>
    <xf numFmtId="164" fontId="18" fillId="0" borderId="4" xfId="0" applyNumberFormat="1" applyFont="1" applyBorder="1" applyAlignment="1">
      <alignment horizontal="center"/>
    </xf>
    <xf numFmtId="1" fontId="18" fillId="0" borderId="4" xfId="0" applyNumberFormat="1" applyFont="1" applyBorder="1" applyAlignment="1" applyProtection="1">
      <alignment horizontal="center"/>
      <protection locked="0"/>
    </xf>
    <xf numFmtId="0" fontId="18" fillId="0" borderId="4" xfId="0" applyFont="1" applyBorder="1" applyAlignment="1" applyProtection="1">
      <alignment horizontal="center"/>
      <protection locked="0"/>
    </xf>
    <xf numFmtId="164" fontId="18" fillId="0" borderId="1" xfId="0" applyNumberFormat="1" applyFont="1" applyBorder="1" applyAlignment="1">
      <alignment horizontal="center"/>
    </xf>
    <xf numFmtId="0" fontId="18" fillId="2" borderId="1" xfId="0" applyFont="1" applyFill="1" applyBorder="1" applyProtection="1">
      <protection locked="0"/>
    </xf>
    <xf numFmtId="1" fontId="18" fillId="0" borderId="1" xfId="0" applyNumberFormat="1" applyFont="1" applyBorder="1" applyAlignment="1" applyProtection="1">
      <alignment horizontal="center"/>
      <protection locked="0"/>
    </xf>
    <xf numFmtId="164" fontId="18" fillId="0" borderId="1" xfId="0" applyNumberFormat="1" applyFont="1" applyBorder="1" applyAlignment="1" applyProtection="1">
      <alignment horizontal="center" vertical="top"/>
      <protection locked="0"/>
    </xf>
    <xf numFmtId="0" fontId="18" fillId="0" borderId="1" xfId="0" applyFont="1" applyBorder="1" applyAlignment="1" applyProtection="1">
      <alignment horizontal="center" vertical="top" wrapText="1"/>
      <protection locked="0"/>
    </xf>
    <xf numFmtId="0" fontId="18" fillId="2" borderId="1" xfId="0" applyFont="1" applyFill="1" applyBorder="1" applyAlignment="1" applyProtection="1">
      <alignment vertical="top"/>
      <protection locked="0"/>
    </xf>
    <xf numFmtId="3" fontId="18" fillId="0" borderId="1" xfId="0" applyNumberFormat="1" applyFont="1" applyBorder="1" applyAlignment="1" applyProtection="1">
      <alignment horizontal="center"/>
      <protection locked="0"/>
    </xf>
    <xf numFmtId="0" fontId="18" fillId="0" borderId="1" xfId="0" applyFont="1" applyBorder="1" applyAlignment="1" applyProtection="1">
      <alignment horizontal="center" vertical="top"/>
      <protection locked="0"/>
    </xf>
    <xf numFmtId="0" fontId="18" fillId="0" borderId="1" xfId="0" applyFont="1" applyBorder="1" applyAlignment="1" applyProtection="1">
      <alignment horizontal="center" wrapText="1"/>
      <protection locked="0"/>
    </xf>
    <xf numFmtId="0" fontId="18" fillId="2" borderId="1" xfId="0" applyFont="1" applyFill="1" applyBorder="1" applyAlignment="1" applyProtection="1">
      <alignment horizontal="center" vertical="top"/>
      <protection locked="0"/>
    </xf>
    <xf numFmtId="0" fontId="18" fillId="2" borderId="1" xfId="0" applyFont="1" applyFill="1" applyBorder="1" applyAlignment="1">
      <alignment horizontal="center" vertical="top"/>
    </xf>
    <xf numFmtId="1" fontId="18" fillId="2" borderId="1" xfId="0" applyNumberFormat="1" applyFont="1" applyFill="1" applyBorder="1" applyAlignment="1" applyProtection="1">
      <alignment horizontal="center" vertical="top"/>
      <protection locked="0"/>
    </xf>
    <xf numFmtId="0" fontId="18" fillId="0" borderId="1" xfId="0" applyFont="1" applyBorder="1" applyAlignment="1">
      <alignment horizontal="center"/>
    </xf>
    <xf numFmtId="0" fontId="18" fillId="4" borderId="0" xfId="0" applyFont="1" applyFill="1" applyAlignment="1">
      <alignment wrapText="1"/>
    </xf>
    <xf numFmtId="0" fontId="18" fillId="4" borderId="7" xfId="0" applyFont="1" applyFill="1" applyBorder="1" applyAlignment="1">
      <alignment vertical="top" wrapText="1"/>
    </xf>
    <xf numFmtId="0" fontId="18" fillId="4" borderId="0" xfId="0" applyFont="1" applyFill="1" applyAlignment="1">
      <alignment vertical="top" wrapText="1"/>
    </xf>
    <xf numFmtId="0" fontId="18" fillId="4" borderId="7" xfId="0" applyFont="1" applyFill="1" applyBorder="1" applyAlignment="1">
      <alignment vertical="top"/>
    </xf>
    <xf numFmtId="0" fontId="18" fillId="4" borderId="0" xfId="0" applyFont="1" applyFill="1" applyAlignment="1">
      <alignment vertical="top"/>
    </xf>
    <xf numFmtId="0" fontId="31" fillId="6" borderId="1" xfId="0" applyFont="1" applyFill="1" applyBorder="1"/>
    <xf numFmtId="164" fontId="36" fillId="6" borderId="1" xfId="0" applyNumberFormat="1" applyFont="1" applyFill="1" applyBorder="1" applyAlignment="1">
      <alignment horizontal="center"/>
    </xf>
    <xf numFmtId="165" fontId="31" fillId="7" borderId="1" xfId="0" applyNumberFormat="1" applyFont="1" applyFill="1" applyBorder="1" applyAlignment="1">
      <alignment horizontal="center" vertical="top"/>
    </xf>
    <xf numFmtId="165" fontId="31" fillId="8" borderId="1" xfId="0" applyNumberFormat="1" applyFont="1" applyFill="1" applyBorder="1" applyAlignment="1">
      <alignment horizontal="center" vertical="top"/>
    </xf>
    <xf numFmtId="0" fontId="33" fillId="10" borderId="9" xfId="0" applyFont="1" applyFill="1" applyBorder="1" applyAlignment="1">
      <alignment horizontal="center" vertical="center" wrapText="1"/>
    </xf>
    <xf numFmtId="0" fontId="33" fillId="10" borderId="17" xfId="0" applyFont="1" applyFill="1" applyBorder="1" applyAlignment="1">
      <alignment horizontal="center" vertical="center" wrapText="1"/>
    </xf>
    <xf numFmtId="164" fontId="36" fillId="8" borderId="1" xfId="0" applyNumberFormat="1" applyFont="1" applyFill="1" applyBorder="1" applyAlignment="1">
      <alignment horizontal="center" vertical="top"/>
    </xf>
    <xf numFmtId="0" fontId="32" fillId="8" borderId="1" xfId="0" applyFont="1" applyFill="1" applyBorder="1" applyAlignment="1">
      <alignment horizontal="center" vertical="top"/>
    </xf>
    <xf numFmtId="164" fontId="32" fillId="8" borderId="1" xfId="0" applyNumberFormat="1" applyFont="1" applyFill="1" applyBorder="1" applyAlignment="1">
      <alignment horizontal="center" vertical="top"/>
    </xf>
    <xf numFmtId="0" fontId="31" fillId="7" borderId="9" xfId="0" applyFont="1" applyFill="1" applyBorder="1" applyAlignment="1">
      <alignment horizontal="center"/>
    </xf>
    <xf numFmtId="0" fontId="34" fillId="9" borderId="11" xfId="0" applyFont="1" applyFill="1" applyBorder="1"/>
    <xf numFmtId="0" fontId="33" fillId="9" borderId="11" xfId="0" applyFont="1" applyFill="1" applyBorder="1" applyAlignment="1">
      <alignment horizontal="center"/>
    </xf>
    <xf numFmtId="0" fontId="33" fillId="12" borderId="9" xfId="0" applyFont="1" applyFill="1" applyBorder="1" applyAlignment="1">
      <alignment horizontal="center" vertical="center" wrapText="1"/>
    </xf>
    <xf numFmtId="0" fontId="33" fillId="12" borderId="17" xfId="0" applyFont="1" applyFill="1" applyBorder="1" applyAlignment="1">
      <alignment horizontal="center" vertical="center" wrapText="1"/>
    </xf>
    <xf numFmtId="0" fontId="33" fillId="12" borderId="19" xfId="0" applyFont="1" applyFill="1" applyBorder="1" applyAlignment="1">
      <alignment horizontal="center" vertical="center" wrapText="1"/>
    </xf>
    <xf numFmtId="165" fontId="31" fillId="11" borderId="1" xfId="0" applyNumberFormat="1" applyFont="1" applyFill="1" applyBorder="1" applyAlignment="1">
      <alignment horizontal="center" vertical="top"/>
    </xf>
    <xf numFmtId="1" fontId="36" fillId="11" borderId="1" xfId="0" applyNumberFormat="1" applyFont="1" applyFill="1" applyBorder="1" applyAlignment="1">
      <alignment horizontal="center" vertical="top"/>
    </xf>
    <xf numFmtId="0" fontId="32" fillId="11" borderId="1" xfId="0" applyFont="1" applyFill="1" applyBorder="1" applyAlignment="1">
      <alignment horizontal="center" vertical="top"/>
    </xf>
    <xf numFmtId="1" fontId="32" fillId="11" borderId="1" xfId="0" applyNumberFormat="1" applyFont="1" applyFill="1" applyBorder="1" applyAlignment="1">
      <alignment horizontal="center" vertical="top"/>
    </xf>
    <xf numFmtId="0" fontId="36" fillId="11" borderId="1" xfId="0" applyFont="1" applyFill="1" applyBorder="1" applyAlignment="1">
      <alignment horizontal="center" vertical="top"/>
    </xf>
    <xf numFmtId="164" fontId="36" fillId="11" borderId="1" xfId="0" applyNumberFormat="1" applyFont="1" applyFill="1" applyBorder="1" applyAlignment="1">
      <alignment horizontal="center" vertical="top"/>
    </xf>
    <xf numFmtId="0" fontId="20" fillId="10" borderId="1" xfId="0" applyFont="1" applyFill="1" applyBorder="1" applyAlignment="1" applyProtection="1">
      <alignment vertical="center"/>
      <protection locked="0"/>
    </xf>
    <xf numFmtId="164" fontId="18" fillId="10" borderId="1" xfId="0" applyNumberFormat="1" applyFont="1" applyFill="1" applyBorder="1" applyAlignment="1" applyProtection="1">
      <alignment horizontal="center"/>
      <protection locked="0"/>
    </xf>
    <xf numFmtId="0" fontId="18" fillId="10" borderId="1" xfId="0" applyFont="1" applyFill="1" applyBorder="1" applyAlignment="1" applyProtection="1">
      <alignment horizontal="center"/>
      <protection locked="0"/>
    </xf>
    <xf numFmtId="164" fontId="18" fillId="10" borderId="1" xfId="0" applyNumberFormat="1" applyFont="1" applyFill="1" applyBorder="1" applyAlignment="1">
      <alignment horizontal="center"/>
    </xf>
    <xf numFmtId="1" fontId="18" fillId="10" borderId="4" xfId="0" applyNumberFormat="1" applyFont="1" applyFill="1" applyBorder="1" applyAlignment="1" applyProtection="1">
      <alignment horizontal="center"/>
      <protection locked="0"/>
    </xf>
    <xf numFmtId="164" fontId="18" fillId="10" borderId="4" xfId="0" applyNumberFormat="1" applyFont="1" applyFill="1" applyBorder="1" applyAlignment="1">
      <alignment horizontal="center"/>
    </xf>
    <xf numFmtId="1" fontId="18" fillId="10" borderId="1" xfId="0" applyNumberFormat="1" applyFont="1" applyFill="1" applyBorder="1" applyAlignment="1" applyProtection="1">
      <alignment horizontal="center"/>
      <protection locked="0"/>
    </xf>
    <xf numFmtId="0" fontId="18" fillId="10" borderId="1" xfId="0" applyFont="1" applyFill="1" applyBorder="1" applyProtection="1">
      <protection locked="0"/>
    </xf>
    <xf numFmtId="164" fontId="18" fillId="10" borderId="1" xfId="0" applyNumberFormat="1" applyFont="1" applyFill="1" applyBorder="1" applyAlignment="1" applyProtection="1">
      <alignment horizontal="center" vertical="top"/>
      <protection locked="0"/>
    </xf>
    <xf numFmtId="0" fontId="18" fillId="10" borderId="1" xfId="0" applyFont="1" applyFill="1" applyBorder="1" applyAlignment="1" applyProtection="1">
      <alignment horizontal="center" vertical="top"/>
      <protection locked="0"/>
    </xf>
    <xf numFmtId="3" fontId="18" fillId="10" borderId="1" xfId="0" applyNumberFormat="1" applyFont="1" applyFill="1" applyBorder="1" applyAlignment="1" applyProtection="1">
      <alignment horizontal="center"/>
      <protection locked="0"/>
    </xf>
    <xf numFmtId="0" fontId="18" fillId="10" borderId="1" xfId="0" applyFont="1" applyFill="1" applyBorder="1" applyAlignment="1">
      <alignment horizontal="center" vertical="top"/>
    </xf>
    <xf numFmtId="0" fontId="31" fillId="8" borderId="0" xfId="0" applyFont="1" applyFill="1" applyAlignment="1">
      <alignment horizontal="center" vertical="center"/>
    </xf>
    <xf numFmtId="0" fontId="25" fillId="0" borderId="0" xfId="0" applyFont="1"/>
    <xf numFmtId="0" fontId="18" fillId="0" borderId="0" xfId="0" applyFont="1" applyAlignment="1">
      <alignment horizontal="center"/>
    </xf>
    <xf numFmtId="0" fontId="21" fillId="13" borderId="1" xfId="0" applyFont="1" applyFill="1" applyBorder="1" applyAlignment="1">
      <alignment horizontal="center" vertical="top"/>
    </xf>
    <xf numFmtId="0" fontId="39" fillId="10" borderId="4" xfId="0" applyFont="1" applyFill="1" applyBorder="1" applyAlignment="1">
      <alignment horizontal="center" vertical="center" wrapText="1"/>
    </xf>
    <xf numFmtId="0" fontId="33" fillId="10" borderId="1" xfId="0" applyFont="1" applyFill="1" applyBorder="1" applyAlignment="1">
      <alignment horizontal="center" vertical="center" wrapText="1"/>
    </xf>
    <xf numFmtId="0" fontId="40" fillId="8" borderId="6" xfId="0" applyFont="1" applyFill="1" applyBorder="1"/>
    <xf numFmtId="0" fontId="18" fillId="10" borderId="0" xfId="0" applyFont="1" applyFill="1"/>
    <xf numFmtId="0" fontId="10" fillId="10" borderId="0" xfId="0" applyFont="1" applyFill="1"/>
    <xf numFmtId="0" fontId="32" fillId="8" borderId="6" xfId="0" applyFont="1" applyFill="1" applyBorder="1" applyAlignment="1">
      <alignment horizontal="center"/>
    </xf>
    <xf numFmtId="0" fontId="32" fillId="8" borderId="1" xfId="0" applyFont="1" applyFill="1" applyBorder="1" applyAlignment="1">
      <alignment horizontal="center"/>
    </xf>
    <xf numFmtId="0" fontId="32" fillId="6" borderId="4" xfId="0" applyFont="1" applyFill="1" applyBorder="1"/>
    <xf numFmtId="164" fontId="32" fillId="6" borderId="2" xfId="0" applyNumberFormat="1" applyFont="1" applyFill="1" applyBorder="1"/>
    <xf numFmtId="164" fontId="36" fillId="6" borderId="1" xfId="0" applyNumberFormat="1" applyFont="1" applyFill="1" applyBorder="1"/>
    <xf numFmtId="0" fontId="31" fillId="6" borderId="6" xfId="0" applyFont="1" applyFill="1" applyBorder="1"/>
    <xf numFmtId="0" fontId="32" fillId="6" borderId="1" xfId="0" applyFont="1" applyFill="1" applyBorder="1"/>
    <xf numFmtId="165" fontId="31" fillId="6" borderId="1" xfId="0" applyNumberFormat="1" applyFont="1" applyFill="1" applyBorder="1"/>
    <xf numFmtId="0" fontId="31" fillId="8" borderId="1" xfId="0" applyFont="1" applyFill="1" applyBorder="1"/>
    <xf numFmtId="0" fontId="18" fillId="10" borderId="1" xfId="0" applyFont="1" applyFill="1" applyBorder="1"/>
    <xf numFmtId="3" fontId="18" fillId="10" borderId="1" xfId="0" applyNumberFormat="1" applyFont="1" applyFill="1" applyBorder="1" applyProtection="1">
      <protection locked="0"/>
    </xf>
    <xf numFmtId="164" fontId="18" fillId="10" borderId="1" xfId="0" applyNumberFormat="1" applyFont="1" applyFill="1" applyBorder="1"/>
    <xf numFmtId="164" fontId="18" fillId="10" borderId="2" xfId="0" applyNumberFormat="1" applyFont="1" applyFill="1" applyBorder="1"/>
    <xf numFmtId="0" fontId="24" fillId="10" borderId="3" xfId="0" applyFont="1" applyFill="1" applyBorder="1"/>
    <xf numFmtId="164" fontId="18" fillId="10" borderId="7" xfId="0" applyNumberFormat="1" applyFont="1" applyFill="1" applyBorder="1"/>
    <xf numFmtId="0" fontId="39" fillId="9" borderId="2" xfId="0" applyFont="1" applyFill="1" applyBorder="1" applyAlignment="1">
      <alignment vertical="center"/>
    </xf>
    <xf numFmtId="0" fontId="18" fillId="9" borderId="1" xfId="0" applyFont="1" applyFill="1" applyBorder="1" applyProtection="1">
      <protection locked="0"/>
    </xf>
    <xf numFmtId="0" fontId="18" fillId="9" borderId="1" xfId="0" applyFont="1" applyFill="1" applyBorder="1"/>
    <xf numFmtId="3" fontId="18" fillId="9" borderId="1" xfId="0" applyNumberFormat="1" applyFont="1" applyFill="1" applyBorder="1" applyProtection="1">
      <protection locked="0"/>
    </xf>
    <xf numFmtId="164" fontId="18" fillId="9" borderId="1" xfId="0" applyNumberFormat="1" applyFont="1" applyFill="1" applyBorder="1"/>
    <xf numFmtId="164" fontId="18" fillId="9" borderId="1" xfId="0" applyNumberFormat="1" applyFont="1" applyFill="1" applyBorder="1" applyAlignment="1">
      <alignment wrapText="1"/>
    </xf>
    <xf numFmtId="0" fontId="18" fillId="12" borderId="1" xfId="0" applyFont="1" applyFill="1" applyBorder="1" applyProtection="1">
      <protection locked="0"/>
    </xf>
    <xf numFmtId="0" fontId="18" fillId="12" borderId="1" xfId="0" applyFont="1" applyFill="1" applyBorder="1"/>
    <xf numFmtId="3" fontId="18" fillId="12" borderId="1" xfId="0" applyNumberFormat="1" applyFont="1" applyFill="1" applyBorder="1" applyProtection="1">
      <protection locked="0"/>
    </xf>
    <xf numFmtId="164" fontId="18" fillId="12" borderId="1" xfId="0" applyNumberFormat="1" applyFont="1" applyFill="1" applyBorder="1"/>
    <xf numFmtId="0" fontId="18" fillId="12" borderId="1" xfId="0" applyFont="1" applyFill="1" applyBorder="1" applyAlignment="1" applyProtection="1">
      <alignment horizontal="center"/>
      <protection locked="0"/>
    </xf>
    <xf numFmtId="164" fontId="18" fillId="12" borderId="1" xfId="0" applyNumberFormat="1" applyFont="1" applyFill="1" applyBorder="1" applyAlignment="1">
      <alignment horizontal="center"/>
    </xf>
    <xf numFmtId="1" fontId="18" fillId="12" borderId="4" xfId="0" applyNumberFormat="1" applyFont="1" applyFill="1" applyBorder="1" applyAlignment="1" applyProtection="1">
      <alignment horizontal="center"/>
      <protection locked="0"/>
    </xf>
    <xf numFmtId="164" fontId="18" fillId="12" borderId="4" xfId="0" applyNumberFormat="1" applyFont="1" applyFill="1" applyBorder="1" applyAlignment="1">
      <alignment horizontal="center"/>
    </xf>
    <xf numFmtId="1" fontId="18" fillId="12" borderId="1" xfId="0" applyNumberFormat="1" applyFont="1" applyFill="1" applyBorder="1" applyAlignment="1" applyProtection="1">
      <alignment horizontal="center"/>
      <protection locked="0"/>
    </xf>
    <xf numFmtId="0" fontId="18" fillId="12" borderId="1" xfId="0" applyFont="1" applyFill="1" applyBorder="1" applyAlignment="1" applyProtection="1">
      <alignment horizontal="center" vertical="top"/>
      <protection locked="0"/>
    </xf>
    <xf numFmtId="0" fontId="18" fillId="12" borderId="1" xfId="0" applyFont="1" applyFill="1" applyBorder="1" applyAlignment="1" applyProtection="1">
      <alignment horizontal="center" wrapText="1"/>
      <protection locked="0"/>
    </xf>
    <xf numFmtId="3" fontId="18" fillId="12" borderId="1" xfId="0" applyNumberFormat="1" applyFont="1" applyFill="1" applyBorder="1" applyAlignment="1" applyProtection="1">
      <alignment horizontal="center"/>
      <protection locked="0"/>
    </xf>
    <xf numFmtId="0" fontId="18" fillId="9" borderId="1" xfId="0" applyFont="1" applyFill="1" applyBorder="1" applyAlignment="1" applyProtection="1">
      <alignment horizontal="center" vertical="top"/>
      <protection locked="0"/>
    </xf>
    <xf numFmtId="0" fontId="18" fillId="12" borderId="1" xfId="0" applyFont="1" applyFill="1" applyBorder="1" applyAlignment="1">
      <alignment horizontal="center" vertical="top"/>
    </xf>
    <xf numFmtId="1" fontId="18" fillId="12" borderId="1" xfId="0" applyNumberFormat="1" applyFont="1" applyFill="1" applyBorder="1" applyAlignment="1" applyProtection="1">
      <alignment horizontal="center" vertical="top"/>
      <protection locked="0"/>
    </xf>
    <xf numFmtId="0" fontId="41" fillId="4" borderId="0" xfId="0" applyFont="1" applyFill="1"/>
    <xf numFmtId="0" fontId="42" fillId="4" borderId="0" xfId="0" applyFont="1" applyFill="1"/>
    <xf numFmtId="0" fontId="19" fillId="13" borderId="1" xfId="0" applyFont="1" applyFill="1" applyBorder="1" applyAlignment="1">
      <alignment vertical="center"/>
    </xf>
    <xf numFmtId="166" fontId="18" fillId="0" borderId="1" xfId="2" applyNumberFormat="1" applyFont="1" applyFill="1" applyBorder="1" applyProtection="1">
      <protection locked="0"/>
    </xf>
    <xf numFmtId="0" fontId="18" fillId="0" borderId="20" xfId="0" applyFont="1" applyBorder="1" applyAlignment="1" applyProtection="1">
      <alignment wrapText="1"/>
      <protection locked="0"/>
    </xf>
    <xf numFmtId="164" fontId="18" fillId="0" borderId="2" xfId="0" applyNumberFormat="1" applyFont="1" applyBorder="1" applyProtection="1">
      <protection locked="0"/>
    </xf>
    <xf numFmtId="0" fontId="10" fillId="0" borderId="7" xfId="0" applyFont="1" applyBorder="1" applyProtection="1">
      <protection locked="0"/>
    </xf>
    <xf numFmtId="0" fontId="18" fillId="0" borderId="7" xfId="0" applyFont="1" applyBorder="1" applyProtection="1">
      <protection locked="0"/>
    </xf>
    <xf numFmtId="166" fontId="18" fillId="0" borderId="3" xfId="2" applyNumberFormat="1" applyFont="1" applyFill="1" applyBorder="1" applyProtection="1">
      <protection locked="0"/>
    </xf>
    <xf numFmtId="0" fontId="10" fillId="0" borderId="8" xfId="0" applyFont="1" applyBorder="1" applyProtection="1">
      <protection locked="0"/>
    </xf>
    <xf numFmtId="0" fontId="18" fillId="0" borderId="20" xfId="0" applyFont="1" applyBorder="1" applyProtection="1">
      <protection locked="0"/>
    </xf>
    <xf numFmtId="0" fontId="18" fillId="0" borderId="8" xfId="0" applyFont="1" applyBorder="1" applyProtection="1">
      <protection locked="0"/>
    </xf>
    <xf numFmtId="164" fontId="18" fillId="0" borderId="4" xfId="0" applyNumberFormat="1" applyFont="1" applyBorder="1" applyProtection="1">
      <protection locked="0"/>
    </xf>
    <xf numFmtId="0" fontId="10" fillId="0" borderId="0" xfId="0" applyFont="1" applyProtection="1">
      <protection locked="0"/>
    </xf>
    <xf numFmtId="0" fontId="32" fillId="13" borderId="6" xfId="0" applyFont="1" applyFill="1" applyBorder="1" applyAlignment="1">
      <alignment horizontal="center"/>
    </xf>
    <xf numFmtId="0" fontId="32" fillId="13" borderId="1" xfId="0" applyFont="1" applyFill="1" applyBorder="1" applyAlignment="1">
      <alignment horizontal="center"/>
    </xf>
    <xf numFmtId="0" fontId="18" fillId="14" borderId="4" xfId="0" applyFont="1" applyFill="1" applyBorder="1"/>
    <xf numFmtId="164" fontId="18" fillId="14" borderId="4" xfId="0" applyNumberFormat="1" applyFont="1" applyFill="1" applyBorder="1"/>
    <xf numFmtId="0" fontId="18" fillId="0" borderId="2" xfId="0" applyFont="1" applyBorder="1" applyProtection="1">
      <protection locked="0"/>
    </xf>
    <xf numFmtId="164" fontId="18" fillId="0" borderId="3" xfId="0" applyNumberFormat="1" applyFont="1" applyBorder="1" applyProtection="1">
      <protection locked="0"/>
    </xf>
    <xf numFmtId="0" fontId="22" fillId="5" borderId="1" xfId="0" applyFont="1" applyFill="1" applyBorder="1"/>
    <xf numFmtId="164" fontId="23" fillId="5" borderId="1" xfId="0" applyNumberFormat="1" applyFont="1" applyFill="1" applyBorder="1"/>
    <xf numFmtId="164" fontId="22" fillId="5" borderId="1" xfId="0" applyNumberFormat="1" applyFont="1" applyFill="1" applyBorder="1"/>
    <xf numFmtId="0" fontId="32" fillId="5" borderId="1" xfId="0" applyFont="1" applyFill="1" applyBorder="1" applyAlignment="1">
      <alignment horizontal="left"/>
    </xf>
    <xf numFmtId="164" fontId="32" fillId="5" borderId="1" xfId="0" applyNumberFormat="1" applyFont="1" applyFill="1" applyBorder="1" applyAlignment="1">
      <alignment horizontal="left"/>
    </xf>
    <xf numFmtId="164" fontId="32" fillId="5" borderId="1" xfId="0" applyNumberFormat="1" applyFont="1" applyFill="1" applyBorder="1"/>
    <xf numFmtId="0" fontId="31" fillId="5" borderId="1" xfId="0" applyFont="1" applyFill="1" applyBorder="1"/>
    <xf numFmtId="0" fontId="30" fillId="5" borderId="1" xfId="0" applyFont="1" applyFill="1" applyBorder="1"/>
    <xf numFmtId="165" fontId="31" fillId="5" borderId="1" xfId="0" applyNumberFormat="1" applyFont="1" applyFill="1" applyBorder="1"/>
    <xf numFmtId="0" fontId="18" fillId="14" borderId="1" xfId="0" applyFont="1" applyFill="1" applyBorder="1"/>
    <xf numFmtId="0" fontId="10" fillId="14" borderId="1" xfId="0" applyFont="1" applyFill="1" applyBorder="1"/>
    <xf numFmtId="0" fontId="39" fillId="0" borderId="1" xfId="0" applyFont="1" applyBorder="1" applyAlignment="1">
      <alignment wrapText="1"/>
    </xf>
    <xf numFmtId="0" fontId="37" fillId="8" borderId="0" xfId="0" applyFont="1" applyFill="1" applyAlignment="1">
      <alignment horizontal="left" vertical="center" wrapText="1"/>
    </xf>
    <xf numFmtId="0" fontId="18" fillId="0" borderId="5" xfId="0" applyFont="1" applyBorder="1" applyAlignment="1">
      <alignment horizontal="left" vertical="center" wrapText="1"/>
    </xf>
    <xf numFmtId="0" fontId="18" fillId="0" borderId="10" xfId="0" applyFont="1" applyBorder="1" applyAlignment="1">
      <alignment horizontal="left" vertical="center" wrapText="1"/>
    </xf>
    <xf numFmtId="0" fontId="18" fillId="0" borderId="5" xfId="0" applyFont="1" applyBorder="1" applyAlignment="1">
      <alignment horizontal="left" vertical="center"/>
    </xf>
    <xf numFmtId="0" fontId="18" fillId="0" borderId="10" xfId="0" applyFont="1" applyBorder="1" applyAlignment="1">
      <alignment horizontal="left" vertical="center"/>
    </xf>
    <xf numFmtId="0" fontId="25" fillId="0" borderId="1" xfId="0" applyFont="1" applyBorder="1" applyAlignment="1">
      <alignment horizontal="left" vertical="center"/>
    </xf>
    <xf numFmtId="0" fontId="18" fillId="0" borderId="1" xfId="0" applyFont="1" applyBorder="1" applyAlignment="1">
      <alignment horizontal="left" vertical="center"/>
    </xf>
    <xf numFmtId="0" fontId="25" fillId="0" borderId="5" xfId="0" applyFont="1" applyBorder="1" applyAlignment="1">
      <alignment horizontal="left" vertical="top" wrapText="1"/>
    </xf>
    <xf numFmtId="0" fontId="25" fillId="0" borderId="10" xfId="0" applyFont="1" applyBorder="1" applyAlignment="1">
      <alignment horizontal="left" vertical="top" wrapText="1"/>
    </xf>
    <xf numFmtId="0" fontId="25" fillId="0" borderId="6" xfId="0" applyFont="1" applyBorder="1" applyAlignment="1">
      <alignment horizontal="left" vertical="top" wrapText="1"/>
    </xf>
    <xf numFmtId="0" fontId="25" fillId="0" borderId="23" xfId="0" applyFont="1" applyBorder="1" applyAlignment="1">
      <alignment horizontal="left" vertical="center"/>
    </xf>
    <xf numFmtId="0" fontId="25" fillId="0" borderId="5" xfId="0" applyFont="1" applyBorder="1" applyAlignment="1">
      <alignment horizontal="left" vertical="center"/>
    </xf>
    <xf numFmtId="0" fontId="25" fillId="0" borderId="10" xfId="0" applyFont="1" applyBorder="1" applyAlignment="1">
      <alignment horizontal="left" vertical="center"/>
    </xf>
    <xf numFmtId="0" fontId="25" fillId="0" borderId="6" xfId="0" applyFont="1" applyBorder="1" applyAlignment="1">
      <alignment horizontal="left" vertical="center"/>
    </xf>
    <xf numFmtId="0" fontId="18" fillId="0" borderId="6" xfId="0" applyFont="1" applyBorder="1" applyAlignment="1">
      <alignment horizontal="left" vertical="center" wrapText="1"/>
    </xf>
    <xf numFmtId="0" fontId="38" fillId="6" borderId="9" xfId="0" applyFont="1" applyFill="1" applyBorder="1" applyAlignment="1">
      <alignment horizontal="center" vertical="center"/>
    </xf>
    <xf numFmtId="0" fontId="31" fillId="6" borderId="11" xfId="0" applyFont="1" applyFill="1" applyBorder="1" applyAlignment="1">
      <alignment horizontal="center" vertical="center" wrapText="1"/>
    </xf>
    <xf numFmtId="0" fontId="31" fillId="6" borderId="15" xfId="0" applyFont="1" applyFill="1" applyBorder="1" applyAlignment="1">
      <alignment horizontal="center" vertical="center" wrapText="1"/>
    </xf>
    <xf numFmtId="0" fontId="31" fillId="6" borderId="16" xfId="0" applyFont="1" applyFill="1" applyBorder="1" applyAlignment="1">
      <alignment horizontal="center" vertical="center" wrapText="1"/>
    </xf>
    <xf numFmtId="0" fontId="32" fillId="6" borderId="11" xfId="0" applyFont="1" applyFill="1" applyBorder="1" applyAlignment="1">
      <alignment horizontal="center" vertical="top" wrapText="1"/>
    </xf>
    <xf numFmtId="0" fontId="32" fillId="6" borderId="15" xfId="0" applyFont="1" applyFill="1" applyBorder="1" applyAlignment="1">
      <alignment horizontal="center" vertical="top" wrapText="1"/>
    </xf>
    <xf numFmtId="0" fontId="32" fillId="6" borderId="16" xfId="0" applyFont="1" applyFill="1" applyBorder="1" applyAlignment="1">
      <alignment horizontal="center" vertical="top" wrapText="1"/>
    </xf>
    <xf numFmtId="0" fontId="33" fillId="10" borderId="18" xfId="0" applyFont="1" applyFill="1" applyBorder="1" applyAlignment="1">
      <alignment horizontal="center" vertical="center"/>
    </xf>
    <xf numFmtId="0" fontId="33" fillId="10" borderId="19" xfId="0" applyFont="1" applyFill="1" applyBorder="1" applyAlignment="1">
      <alignment horizontal="center" vertical="center"/>
    </xf>
    <xf numFmtId="0" fontId="31" fillId="8" borderId="12" xfId="0" applyFont="1" applyFill="1" applyBorder="1" applyAlignment="1">
      <alignment horizontal="center"/>
    </xf>
    <xf numFmtId="0" fontId="31" fillId="8" borderId="13" xfId="0" applyFont="1" applyFill="1" applyBorder="1" applyAlignment="1">
      <alignment horizontal="center"/>
    </xf>
    <xf numFmtId="0" fontId="31" fillId="8" borderId="14" xfId="0" applyFont="1" applyFill="1" applyBorder="1" applyAlignment="1">
      <alignment horizontal="center"/>
    </xf>
    <xf numFmtId="0" fontId="33" fillId="12" borderId="12" xfId="0" applyFont="1" applyFill="1" applyBorder="1" applyAlignment="1">
      <alignment horizontal="center" vertical="center"/>
    </xf>
    <xf numFmtId="0" fontId="33" fillId="12" borderId="13" xfId="0" applyFont="1" applyFill="1" applyBorder="1" applyAlignment="1">
      <alignment horizontal="center" vertical="center"/>
    </xf>
    <xf numFmtId="0" fontId="33" fillId="12" borderId="14" xfId="0" applyFont="1" applyFill="1" applyBorder="1" applyAlignment="1">
      <alignment horizontal="center" vertical="center"/>
    </xf>
    <xf numFmtId="0" fontId="31" fillId="11" borderId="12" xfId="0" applyFont="1" applyFill="1" applyBorder="1" applyAlignment="1">
      <alignment horizontal="center"/>
    </xf>
    <xf numFmtId="0" fontId="31" fillId="11" borderId="13" xfId="0" applyFont="1" applyFill="1" applyBorder="1" applyAlignment="1">
      <alignment horizontal="center"/>
    </xf>
    <xf numFmtId="0" fontId="31" fillId="11" borderId="14" xfId="0" applyFont="1" applyFill="1" applyBorder="1" applyAlignment="1">
      <alignment horizontal="center"/>
    </xf>
    <xf numFmtId="0" fontId="33" fillId="12" borderId="12" xfId="0" applyFont="1" applyFill="1" applyBorder="1" applyAlignment="1">
      <alignment horizontal="center"/>
    </xf>
    <xf numFmtId="0" fontId="33" fillId="12" borderId="13" xfId="0" applyFont="1" applyFill="1" applyBorder="1" applyAlignment="1">
      <alignment horizontal="center"/>
    </xf>
    <xf numFmtId="0" fontId="33" fillId="12" borderId="14" xfId="0" applyFont="1" applyFill="1" applyBorder="1" applyAlignment="1">
      <alignment horizontal="center"/>
    </xf>
    <xf numFmtId="0" fontId="33" fillId="10" borderId="12" xfId="0" applyFont="1" applyFill="1" applyBorder="1" applyAlignment="1">
      <alignment horizontal="center" vertical="center"/>
    </xf>
    <xf numFmtId="0" fontId="33" fillId="10" borderId="13" xfId="0" applyFont="1" applyFill="1" applyBorder="1" applyAlignment="1">
      <alignment horizontal="center" vertical="center"/>
    </xf>
    <xf numFmtId="0" fontId="33" fillId="10" borderId="12" xfId="0" applyFont="1" applyFill="1" applyBorder="1" applyAlignment="1">
      <alignment horizontal="center"/>
    </xf>
    <xf numFmtId="0" fontId="33" fillId="10" borderId="13" xfId="0" applyFont="1" applyFill="1" applyBorder="1" applyAlignment="1">
      <alignment horizontal="center"/>
    </xf>
    <xf numFmtId="0" fontId="33" fillId="10" borderId="14" xfId="0" applyFont="1" applyFill="1" applyBorder="1" applyAlignment="1">
      <alignment horizontal="center"/>
    </xf>
    <xf numFmtId="0" fontId="7" fillId="4" borderId="0" xfId="0" applyFont="1" applyFill="1" applyAlignment="1">
      <alignment horizontal="center" vertical="center" wrapText="1"/>
    </xf>
    <xf numFmtId="0" fontId="12" fillId="4" borderId="7" xfId="0" quotePrefix="1" applyFont="1" applyFill="1" applyBorder="1" applyAlignment="1">
      <alignment horizontal="left" vertical="top" wrapText="1"/>
    </xf>
    <xf numFmtId="0" fontId="12" fillId="4" borderId="0" xfId="0" applyFont="1" applyFill="1" applyAlignment="1">
      <alignment horizontal="left" vertical="top" wrapText="1"/>
    </xf>
    <xf numFmtId="0" fontId="12" fillId="4" borderId="24" xfId="0" applyFont="1" applyFill="1" applyBorder="1" applyAlignment="1">
      <alignment horizontal="left" vertical="top" wrapText="1"/>
    </xf>
    <xf numFmtId="0" fontId="12" fillId="4" borderId="7" xfId="0" applyFont="1" applyFill="1" applyBorder="1" applyAlignment="1">
      <alignment horizontal="left" vertical="top" wrapText="1"/>
    </xf>
    <xf numFmtId="0" fontId="17" fillId="4" borderId="7" xfId="0" applyFont="1" applyFill="1" applyBorder="1" applyAlignment="1">
      <alignment horizontal="left" vertical="top" wrapText="1"/>
    </xf>
    <xf numFmtId="0" fontId="17" fillId="4" borderId="0" xfId="0" applyFont="1" applyFill="1" applyAlignment="1">
      <alignment horizontal="left" vertical="top" wrapText="1"/>
    </xf>
    <xf numFmtId="0" fontId="17" fillId="4" borderId="24" xfId="0" applyFont="1" applyFill="1" applyBorder="1" applyAlignment="1">
      <alignment horizontal="left" vertical="top" wrapText="1"/>
    </xf>
    <xf numFmtId="0" fontId="13" fillId="4" borderId="7" xfId="0" applyFont="1" applyFill="1" applyBorder="1" applyAlignment="1">
      <alignment horizontal="left" vertical="top" wrapText="1"/>
    </xf>
    <xf numFmtId="0" fontId="13" fillId="4" borderId="0" xfId="0" applyFont="1" applyFill="1" applyAlignment="1">
      <alignment horizontal="left" vertical="top" wrapText="1"/>
    </xf>
    <xf numFmtId="0" fontId="13" fillId="4" borderId="24" xfId="0" applyFont="1" applyFill="1" applyBorder="1" applyAlignment="1">
      <alignment horizontal="left" vertical="top" wrapText="1"/>
    </xf>
    <xf numFmtId="0" fontId="12" fillId="4" borderId="7" xfId="0" applyFont="1" applyFill="1" applyBorder="1" applyAlignment="1">
      <alignment horizontal="left" wrapText="1"/>
    </xf>
    <xf numFmtId="0" fontId="12" fillId="4" borderId="0" xfId="0" applyFont="1" applyFill="1" applyAlignment="1">
      <alignment horizontal="left" wrapText="1"/>
    </xf>
    <xf numFmtId="0" fontId="12" fillId="4" borderId="24" xfId="0" applyFont="1" applyFill="1" applyBorder="1" applyAlignment="1">
      <alignment horizontal="left" wrapText="1"/>
    </xf>
    <xf numFmtId="0" fontId="17" fillId="4" borderId="8" xfId="0" applyFont="1" applyFill="1" applyBorder="1" applyAlignment="1">
      <alignment horizontal="left" vertical="top" wrapText="1"/>
    </xf>
    <xf numFmtId="0" fontId="17" fillId="4" borderId="25" xfId="0" applyFont="1" applyFill="1" applyBorder="1" applyAlignment="1">
      <alignment horizontal="left" vertical="top" wrapText="1"/>
    </xf>
    <xf numFmtId="0" fontId="17" fillId="4" borderId="22" xfId="0" applyFont="1" applyFill="1" applyBorder="1" applyAlignment="1">
      <alignment horizontal="left" vertical="top" wrapText="1"/>
    </xf>
    <xf numFmtId="0" fontId="11" fillId="5" borderId="5" xfId="0" applyFont="1" applyFill="1" applyBorder="1" applyAlignment="1">
      <alignment horizontal="center" vertical="center"/>
    </xf>
    <xf numFmtId="0" fontId="11" fillId="5" borderId="10" xfId="0" applyFont="1" applyFill="1" applyBorder="1" applyAlignment="1">
      <alignment horizontal="center" vertical="center"/>
    </xf>
    <xf numFmtId="0" fontId="11" fillId="5" borderId="6" xfId="0" applyFont="1" applyFill="1" applyBorder="1" applyAlignment="1">
      <alignment horizontal="center" vertical="center"/>
    </xf>
    <xf numFmtId="0" fontId="13" fillId="4" borderId="7" xfId="0" applyFont="1" applyFill="1" applyBorder="1" applyAlignment="1">
      <alignment horizontal="left"/>
    </xf>
    <xf numFmtId="0" fontId="13" fillId="4" borderId="0" xfId="0" applyFont="1" applyFill="1" applyAlignment="1">
      <alignment horizontal="left"/>
    </xf>
    <xf numFmtId="0" fontId="13" fillId="4" borderId="24" xfId="0" applyFont="1" applyFill="1" applyBorder="1" applyAlignment="1">
      <alignment horizontal="left"/>
    </xf>
    <xf numFmtId="0" fontId="16" fillId="4" borderId="7" xfId="1" applyFont="1" applyFill="1" applyBorder="1" applyAlignment="1">
      <alignment horizontal="left" vertical="top"/>
    </xf>
    <xf numFmtId="0" fontId="16" fillId="4" borderId="0" xfId="1" applyFont="1" applyFill="1" applyBorder="1" applyAlignment="1">
      <alignment horizontal="left" vertical="top"/>
    </xf>
    <xf numFmtId="0" fontId="16" fillId="4" borderId="24" xfId="1" applyFont="1" applyFill="1" applyBorder="1" applyAlignment="1">
      <alignment horizontal="left" vertical="top"/>
    </xf>
    <xf numFmtId="0" fontId="27" fillId="0" borderId="5" xfId="1" applyFont="1" applyBorder="1" applyAlignment="1">
      <alignment horizontal="left"/>
    </xf>
    <xf numFmtId="0" fontId="27" fillId="0" borderId="10" xfId="1" applyFont="1" applyBorder="1" applyAlignment="1">
      <alignment horizontal="left"/>
    </xf>
    <xf numFmtId="0" fontId="27" fillId="0" borderId="6" xfId="1" applyFont="1" applyBorder="1" applyAlignment="1">
      <alignment horizontal="left"/>
    </xf>
    <xf numFmtId="0" fontId="18" fillId="0" borderId="5" xfId="0" applyFont="1" applyBorder="1" applyAlignment="1">
      <alignment horizontal="left" wrapText="1"/>
    </xf>
    <xf numFmtId="0" fontId="18" fillId="0" borderId="10" xfId="0" applyFont="1" applyBorder="1" applyAlignment="1">
      <alignment horizontal="left" wrapText="1"/>
    </xf>
    <xf numFmtId="0" fontId="18" fillId="0" borderId="6" xfId="0" applyFont="1" applyBorder="1" applyAlignment="1">
      <alignment horizontal="left" wrapText="1"/>
    </xf>
    <xf numFmtId="0" fontId="39" fillId="12" borderId="3" xfId="0" applyFont="1" applyFill="1" applyBorder="1" applyAlignment="1">
      <alignment horizontal="center" vertical="center"/>
    </xf>
    <xf numFmtId="0" fontId="31" fillId="6" borderId="1" xfId="0" applyFont="1" applyFill="1" applyBorder="1" applyAlignment="1">
      <alignment horizontal="center" vertical="center"/>
    </xf>
    <xf numFmtId="0" fontId="39" fillId="10" borderId="1" xfId="0" applyFont="1" applyFill="1" applyBorder="1" applyAlignment="1">
      <alignment horizontal="center" vertical="center"/>
    </xf>
    <xf numFmtId="0" fontId="38" fillId="6" borderId="6" xfId="0" applyFont="1" applyFill="1" applyBorder="1" applyAlignment="1">
      <alignment horizontal="center" vertical="center"/>
    </xf>
    <xf numFmtId="0" fontId="38" fillId="6" borderId="1" xfId="0" applyFont="1" applyFill="1" applyBorder="1" applyAlignment="1">
      <alignment horizontal="center" vertical="center"/>
    </xf>
    <xf numFmtId="0" fontId="39" fillId="10" borderId="3" xfId="0" applyFont="1" applyFill="1" applyBorder="1" applyAlignment="1">
      <alignment horizontal="center" vertical="center" wrapText="1"/>
    </xf>
    <xf numFmtId="0" fontId="39" fillId="10" borderId="4" xfId="0" applyFont="1" applyFill="1" applyBorder="1" applyAlignment="1">
      <alignment horizontal="center" vertical="center" wrapText="1"/>
    </xf>
    <xf numFmtId="0" fontId="38" fillId="8" borderId="1" xfId="0" applyFont="1" applyFill="1" applyBorder="1" applyAlignment="1">
      <alignment horizontal="center" vertical="center"/>
    </xf>
    <xf numFmtId="0" fontId="38" fillId="8" borderId="5" xfId="0" applyFont="1" applyFill="1" applyBorder="1" applyAlignment="1">
      <alignment horizontal="center" vertical="center"/>
    </xf>
    <xf numFmtId="0" fontId="31" fillId="6" borderId="1" xfId="0" applyFont="1" applyFill="1" applyBorder="1" applyAlignment="1">
      <alignment horizontal="center"/>
    </xf>
    <xf numFmtId="0" fontId="18" fillId="0" borderId="5" xfId="0" applyFont="1" applyBorder="1" applyAlignment="1">
      <alignment horizontal="left" vertical="top" wrapText="1"/>
    </xf>
    <xf numFmtId="0" fontId="18" fillId="0" borderId="10" xfId="0" applyFont="1" applyBorder="1" applyAlignment="1">
      <alignment horizontal="left" vertical="top" wrapText="1"/>
    </xf>
    <xf numFmtId="0" fontId="18" fillId="0" borderId="6" xfId="0" applyFont="1" applyBorder="1" applyAlignment="1">
      <alignment horizontal="left" vertical="top" wrapText="1"/>
    </xf>
    <xf numFmtId="0" fontId="18" fillId="0" borderId="5" xfId="0" applyFont="1" applyBorder="1" applyAlignment="1">
      <alignment horizontal="left"/>
    </xf>
    <xf numFmtId="0" fontId="18" fillId="0" borderId="10" xfId="0" applyFont="1" applyBorder="1" applyAlignment="1">
      <alignment horizontal="left"/>
    </xf>
    <xf numFmtId="0" fontId="18" fillId="0" borderId="6" xfId="0" applyFont="1" applyBorder="1" applyAlignment="1">
      <alignment horizontal="left"/>
    </xf>
    <xf numFmtId="0" fontId="39" fillId="10" borderId="2" xfId="0" applyFont="1" applyFill="1" applyBorder="1" applyAlignment="1">
      <alignment horizontal="left" vertical="center"/>
    </xf>
    <xf numFmtId="0" fontId="39" fillId="10" borderId="4" xfId="0" applyFont="1" applyFill="1" applyBorder="1" applyAlignment="1">
      <alignment horizontal="left" vertical="center"/>
    </xf>
    <xf numFmtId="0" fontId="39" fillId="10" borderId="2" xfId="0" applyFont="1" applyFill="1" applyBorder="1" applyAlignment="1">
      <alignment horizontal="center" vertical="center"/>
    </xf>
    <xf numFmtId="0" fontId="39" fillId="10" borderId="4" xfId="0" applyFont="1" applyFill="1" applyBorder="1" applyAlignment="1">
      <alignment horizontal="center" vertical="center"/>
    </xf>
    <xf numFmtId="0" fontId="39" fillId="10" borderId="2" xfId="0" applyFont="1" applyFill="1" applyBorder="1" applyAlignment="1">
      <alignment horizontal="center" vertical="center" wrapText="1"/>
    </xf>
  </cellXfs>
  <cellStyles count="3">
    <cellStyle name="Currency" xfId="2" builtinId="4"/>
    <cellStyle name="Hyperlink" xfId="1" builtinId="8"/>
    <cellStyle name="Normal" xfId="0" builtinId="0"/>
  </cellStyles>
  <dxfs count="0"/>
  <tableStyles count="0" defaultTableStyle="TableStyleMedium2" defaultPivotStyle="PivotStyleLight16"/>
  <colors>
    <mruColors>
      <color rgb="FF5F9122"/>
      <color rgb="FFB5E6A2"/>
      <color rgb="FF98D64E"/>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Visitor Solutions">
      <a:dk1>
        <a:srgbClr val="32433B"/>
      </a:dk1>
      <a:lt1>
        <a:sysClr val="window" lastClr="FFFFFF"/>
      </a:lt1>
      <a:dk2>
        <a:srgbClr val="32433B"/>
      </a:dk2>
      <a:lt2>
        <a:srgbClr val="32433B"/>
      </a:lt2>
      <a:accent1>
        <a:srgbClr val="32433B"/>
      </a:accent1>
      <a:accent2>
        <a:srgbClr val="54B2A3"/>
      </a:accent2>
      <a:accent3>
        <a:srgbClr val="B0D343"/>
      </a:accent3>
      <a:accent4>
        <a:srgbClr val="606062"/>
      </a:accent4>
      <a:accent5>
        <a:srgbClr val="A78E5A"/>
      </a:accent5>
      <a:accent6>
        <a:srgbClr val="0070C0"/>
      </a:accent6>
      <a:hlink>
        <a:srgbClr val="606062"/>
      </a:hlink>
      <a:folHlink>
        <a:srgbClr val="002060"/>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sportnz.org.nz/resources/guidance-document-for-sports-field-development/"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sportengland.org/guidance-and-support/facilities-and-planning/design-and-cost-guidance/outdoor-surfaces?section=natural-turf-sports-pitches-section"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473E7E-B30B-42BD-9B5C-81657A623AEF}">
  <dimension ref="A1:N42"/>
  <sheetViews>
    <sheetView tabSelected="1" workbookViewId="0">
      <selection activeCell="C3" sqref="C3"/>
    </sheetView>
  </sheetViews>
  <sheetFormatPr defaultRowHeight="15" x14ac:dyDescent="0.25"/>
  <cols>
    <col min="1" max="16384" width="9.140625" style="1"/>
  </cols>
  <sheetData>
    <row r="1" spans="1:14" x14ac:dyDescent="0.25">
      <c r="A1" s="16"/>
      <c r="B1" s="16"/>
      <c r="C1" s="16"/>
      <c r="D1" s="16"/>
      <c r="E1" s="16"/>
      <c r="F1" s="16"/>
      <c r="G1" s="16"/>
      <c r="H1" s="16"/>
      <c r="I1" s="16"/>
      <c r="J1" s="16"/>
      <c r="K1" s="16"/>
      <c r="L1" s="16"/>
      <c r="M1" s="16"/>
      <c r="N1" s="16"/>
    </row>
    <row r="2" spans="1:14" ht="18" x14ac:dyDescent="0.25">
      <c r="A2" s="16"/>
      <c r="B2" s="16"/>
      <c r="C2" s="253" t="s">
        <v>0</v>
      </c>
      <c r="D2" s="254"/>
      <c r="E2" s="254"/>
      <c r="F2" s="254"/>
      <c r="G2" s="254"/>
      <c r="H2" s="254"/>
      <c r="I2" s="254"/>
      <c r="J2" s="254"/>
      <c r="K2" s="254"/>
      <c r="L2" s="254"/>
      <c r="M2" s="254"/>
      <c r="N2" s="255"/>
    </row>
    <row r="3" spans="1:14" x14ac:dyDescent="0.25">
      <c r="A3" s="16"/>
      <c r="B3" s="16"/>
      <c r="C3" s="17"/>
      <c r="D3" s="18"/>
      <c r="E3" s="18"/>
      <c r="F3" s="18"/>
      <c r="G3" s="18"/>
      <c r="H3" s="18"/>
      <c r="I3" s="18"/>
      <c r="J3" s="18"/>
      <c r="K3" s="18"/>
      <c r="L3" s="18"/>
      <c r="M3" s="18"/>
      <c r="N3" s="19"/>
    </row>
    <row r="4" spans="1:14" x14ac:dyDescent="0.25">
      <c r="A4" s="16"/>
      <c r="B4" s="16"/>
      <c r="C4" s="256" t="s">
        <v>1</v>
      </c>
      <c r="D4" s="257"/>
      <c r="E4" s="257"/>
      <c r="F4" s="257"/>
      <c r="G4" s="257"/>
      <c r="H4" s="257"/>
      <c r="I4" s="257"/>
      <c r="J4" s="257"/>
      <c r="K4" s="257"/>
      <c r="L4" s="257"/>
      <c r="M4" s="257"/>
      <c r="N4" s="258"/>
    </row>
    <row r="5" spans="1:14" ht="57" customHeight="1" x14ac:dyDescent="0.25">
      <c r="A5" s="16"/>
      <c r="B5" s="16"/>
      <c r="C5" s="240" t="s">
        <v>2</v>
      </c>
      <c r="D5" s="238"/>
      <c r="E5" s="238"/>
      <c r="F5" s="238"/>
      <c r="G5" s="238"/>
      <c r="H5" s="238"/>
      <c r="I5" s="238"/>
      <c r="J5" s="238"/>
      <c r="K5" s="238"/>
      <c r="L5" s="238"/>
      <c r="M5" s="238"/>
      <c r="N5" s="239"/>
    </row>
    <row r="6" spans="1:14" x14ac:dyDescent="0.25">
      <c r="A6" s="16"/>
      <c r="B6" s="16"/>
      <c r="C6" s="20" t="s">
        <v>3</v>
      </c>
      <c r="D6" s="21"/>
      <c r="E6" s="22"/>
      <c r="F6" s="23"/>
      <c r="G6" s="24"/>
      <c r="H6" s="23"/>
      <c r="I6" s="23"/>
      <c r="J6" s="23"/>
      <c r="K6" s="23"/>
      <c r="L6" s="23"/>
      <c r="M6" s="23"/>
      <c r="N6" s="25"/>
    </row>
    <row r="7" spans="1:14" x14ac:dyDescent="0.25">
      <c r="A7" s="16"/>
      <c r="B7" s="16"/>
      <c r="C7" s="259" t="s">
        <v>4</v>
      </c>
      <c r="D7" s="260"/>
      <c r="E7" s="260"/>
      <c r="F7" s="260"/>
      <c r="G7" s="260"/>
      <c r="H7" s="260"/>
      <c r="I7" s="260"/>
      <c r="J7" s="260"/>
      <c r="K7" s="260"/>
      <c r="L7" s="260"/>
      <c r="M7" s="260"/>
      <c r="N7" s="261"/>
    </row>
    <row r="8" spans="1:14" x14ac:dyDescent="0.25">
      <c r="A8" s="16"/>
      <c r="B8" s="16"/>
      <c r="C8" s="20"/>
      <c r="D8" s="21"/>
      <c r="E8" s="22"/>
      <c r="F8" s="23"/>
      <c r="G8" s="24"/>
      <c r="H8" s="23"/>
      <c r="I8" s="23"/>
      <c r="J8" s="23"/>
      <c r="K8" s="23"/>
      <c r="L8" s="23"/>
      <c r="M8" s="23"/>
      <c r="N8" s="25"/>
    </row>
    <row r="9" spans="1:14" x14ac:dyDescent="0.25">
      <c r="A9" s="16"/>
      <c r="B9" s="16"/>
      <c r="C9" s="26" t="s">
        <v>5</v>
      </c>
      <c r="D9" s="27"/>
      <c r="E9" s="27"/>
      <c r="F9" s="27"/>
      <c r="G9" s="27"/>
      <c r="H9" s="27"/>
      <c r="I9" s="27"/>
      <c r="J9" s="27"/>
      <c r="K9" s="27"/>
      <c r="L9" s="27"/>
      <c r="M9" s="27"/>
      <c r="N9" s="28"/>
    </row>
    <row r="10" spans="1:14" x14ac:dyDescent="0.25">
      <c r="A10" s="16"/>
      <c r="B10" s="16"/>
      <c r="C10" s="241"/>
      <c r="D10" s="242"/>
      <c r="E10" s="242"/>
      <c r="F10" s="242"/>
      <c r="G10" s="242"/>
      <c r="H10" s="242"/>
      <c r="I10" s="242"/>
      <c r="J10" s="242"/>
      <c r="K10" s="242"/>
      <c r="L10" s="242"/>
      <c r="M10" s="242"/>
      <c r="N10" s="243"/>
    </row>
    <row r="11" spans="1:14" x14ac:dyDescent="0.25">
      <c r="A11" s="16"/>
      <c r="B11" s="16"/>
      <c r="C11" s="241" t="s">
        <v>125</v>
      </c>
      <c r="D11" s="242"/>
      <c r="E11" s="242"/>
      <c r="F11" s="242"/>
      <c r="G11" s="242"/>
      <c r="H11" s="242"/>
      <c r="I11" s="242"/>
      <c r="J11" s="242"/>
      <c r="K11" s="242"/>
      <c r="L11" s="242"/>
      <c r="M11" s="242"/>
      <c r="N11" s="243"/>
    </row>
    <row r="12" spans="1:14" x14ac:dyDescent="0.25">
      <c r="A12" s="16"/>
      <c r="B12" s="16"/>
      <c r="C12" s="237" t="s">
        <v>6</v>
      </c>
      <c r="D12" s="238"/>
      <c r="E12" s="238"/>
      <c r="F12" s="238"/>
      <c r="G12" s="238"/>
      <c r="H12" s="238"/>
      <c r="I12" s="238"/>
      <c r="J12" s="238"/>
      <c r="K12" s="238"/>
      <c r="L12" s="238"/>
      <c r="M12" s="238"/>
      <c r="N12" s="239"/>
    </row>
    <row r="13" spans="1:14" x14ac:dyDescent="0.25">
      <c r="A13" s="16"/>
      <c r="B13" s="16"/>
      <c r="C13" s="240"/>
      <c r="D13" s="238"/>
      <c r="E13" s="238"/>
      <c r="F13" s="238"/>
      <c r="G13" s="238"/>
      <c r="H13" s="238"/>
      <c r="I13" s="238"/>
      <c r="J13" s="238"/>
      <c r="K13" s="238"/>
      <c r="L13" s="238"/>
      <c r="M13" s="238"/>
      <c r="N13" s="239"/>
    </row>
    <row r="14" spans="1:14" x14ac:dyDescent="0.25">
      <c r="A14" s="16"/>
      <c r="B14" s="16"/>
      <c r="C14" s="241" t="s">
        <v>126</v>
      </c>
      <c r="D14" s="242"/>
      <c r="E14" s="242"/>
      <c r="F14" s="242"/>
      <c r="G14" s="242"/>
      <c r="H14" s="242"/>
      <c r="I14" s="242"/>
      <c r="J14" s="242"/>
      <c r="K14" s="242"/>
      <c r="L14" s="242"/>
      <c r="M14" s="242"/>
      <c r="N14" s="243"/>
    </row>
    <row r="15" spans="1:14" x14ac:dyDescent="0.25">
      <c r="A15" s="16"/>
      <c r="B15" s="16"/>
      <c r="C15" s="237" t="s">
        <v>7</v>
      </c>
      <c r="D15" s="238"/>
      <c r="E15" s="238"/>
      <c r="F15" s="238"/>
      <c r="G15" s="238"/>
      <c r="H15" s="238"/>
      <c r="I15" s="238"/>
      <c r="J15" s="238"/>
      <c r="K15" s="238"/>
      <c r="L15" s="238"/>
      <c r="M15" s="238"/>
      <c r="N15" s="239"/>
    </row>
    <row r="16" spans="1:14" x14ac:dyDescent="0.25">
      <c r="A16" s="16"/>
      <c r="B16" s="16"/>
      <c r="C16" s="240"/>
      <c r="D16" s="238"/>
      <c r="E16" s="238"/>
      <c r="F16" s="238"/>
      <c r="G16" s="238"/>
      <c r="H16" s="238"/>
      <c r="I16" s="238"/>
      <c r="J16" s="238"/>
      <c r="K16" s="238"/>
      <c r="L16" s="238"/>
      <c r="M16" s="238"/>
      <c r="N16" s="239"/>
    </row>
    <row r="17" spans="1:14" x14ac:dyDescent="0.25">
      <c r="A17" s="16"/>
      <c r="B17" s="16"/>
      <c r="C17" s="244" t="s">
        <v>8</v>
      </c>
      <c r="D17" s="245"/>
      <c r="E17" s="245"/>
      <c r="F17" s="245"/>
      <c r="G17" s="245"/>
      <c r="H17" s="245"/>
      <c r="I17" s="245"/>
      <c r="J17" s="245"/>
      <c r="K17" s="245"/>
      <c r="L17" s="245"/>
      <c r="M17" s="245"/>
      <c r="N17" s="246"/>
    </row>
    <row r="18" spans="1:14" ht="32.25" customHeight="1" x14ac:dyDescent="0.25">
      <c r="A18" s="16"/>
      <c r="B18" s="16"/>
      <c r="C18" s="247" t="s">
        <v>9</v>
      </c>
      <c r="D18" s="248"/>
      <c r="E18" s="248"/>
      <c r="F18" s="248"/>
      <c r="G18" s="248"/>
      <c r="H18" s="248"/>
      <c r="I18" s="248"/>
      <c r="J18" s="248"/>
      <c r="K18" s="248"/>
      <c r="L18" s="248"/>
      <c r="M18" s="248"/>
      <c r="N18" s="249"/>
    </row>
    <row r="19" spans="1:14" x14ac:dyDescent="0.25">
      <c r="A19" s="16"/>
      <c r="B19" s="16"/>
      <c r="C19" s="250"/>
      <c r="D19" s="251"/>
      <c r="E19" s="251"/>
      <c r="F19" s="251"/>
      <c r="G19" s="251"/>
      <c r="H19" s="251"/>
      <c r="I19" s="251"/>
      <c r="J19" s="251"/>
      <c r="K19" s="251"/>
      <c r="L19" s="251"/>
      <c r="M19" s="251"/>
      <c r="N19" s="252"/>
    </row>
    <row r="20" spans="1:14" x14ac:dyDescent="0.25">
      <c r="A20" s="16"/>
      <c r="B20" s="16"/>
      <c r="C20" s="27"/>
      <c r="D20" s="27"/>
      <c r="E20" s="27"/>
      <c r="F20" s="27"/>
      <c r="G20" s="27"/>
      <c r="H20" s="27"/>
      <c r="I20" s="27"/>
      <c r="J20" s="27"/>
      <c r="K20" s="27"/>
      <c r="L20" s="27"/>
      <c r="M20" s="27"/>
      <c r="N20" s="27"/>
    </row>
    <row r="21" spans="1:14" x14ac:dyDescent="0.25">
      <c r="A21" s="16"/>
      <c r="B21" s="16"/>
      <c r="C21" s="27"/>
      <c r="D21" s="29"/>
      <c r="E21" s="30"/>
      <c r="F21" s="30"/>
      <c r="G21" s="30"/>
      <c r="H21" s="27"/>
      <c r="I21" s="27"/>
      <c r="J21" s="27"/>
      <c r="K21" s="27"/>
      <c r="L21" s="27"/>
      <c r="M21" s="27"/>
      <c r="N21" s="27"/>
    </row>
    <row r="22" spans="1:14" x14ac:dyDescent="0.25">
      <c r="C22" s="2"/>
      <c r="D22" s="3"/>
      <c r="E22" s="4"/>
      <c r="F22" s="4"/>
      <c r="G22" s="4"/>
      <c r="H22" s="2"/>
      <c r="I22" s="2"/>
      <c r="J22" s="2"/>
      <c r="K22" s="2"/>
      <c r="L22" s="2"/>
      <c r="M22" s="2"/>
      <c r="N22" s="2"/>
    </row>
    <row r="23" spans="1:14" x14ac:dyDescent="0.25">
      <c r="C23" s="2"/>
      <c r="D23" s="3"/>
      <c r="E23" s="4"/>
      <c r="F23" s="4"/>
      <c r="G23" s="4"/>
      <c r="H23" s="2"/>
      <c r="I23" s="2"/>
      <c r="J23" s="2"/>
      <c r="K23" s="2"/>
      <c r="L23" s="2"/>
      <c r="M23" s="2"/>
      <c r="N23" s="2"/>
    </row>
    <row r="24" spans="1:14" x14ac:dyDescent="0.25">
      <c r="C24" s="2"/>
      <c r="D24" s="3"/>
      <c r="E24" s="4"/>
      <c r="F24" s="5"/>
      <c r="G24" s="5"/>
      <c r="H24" s="2"/>
      <c r="I24" s="6"/>
      <c r="J24" s="2"/>
      <c r="K24" s="7"/>
      <c r="L24" s="8"/>
      <c r="M24" s="8"/>
      <c r="N24" s="8"/>
    </row>
    <row r="25" spans="1:14" x14ac:dyDescent="0.25">
      <c r="C25" s="2"/>
      <c r="D25" s="3"/>
      <c r="E25" s="4"/>
      <c r="F25" s="4"/>
      <c r="G25" s="4"/>
      <c r="H25" s="2"/>
      <c r="I25" s="2"/>
      <c r="J25" s="2"/>
      <c r="K25" s="6"/>
      <c r="L25" s="236"/>
      <c r="M25" s="236"/>
      <c r="N25" s="236"/>
    </row>
    <row r="26" spans="1:14" x14ac:dyDescent="0.25">
      <c r="C26" s="2"/>
      <c r="D26" s="3"/>
      <c r="E26" s="4"/>
      <c r="F26" s="4"/>
      <c r="G26" s="4"/>
      <c r="H26" s="2"/>
      <c r="I26" s="2"/>
      <c r="J26" s="2"/>
      <c r="K26" s="6"/>
      <c r="L26" s="236"/>
      <c r="M26" s="236"/>
      <c r="N26" s="236"/>
    </row>
    <row r="27" spans="1:14" x14ac:dyDescent="0.25">
      <c r="C27" s="2"/>
      <c r="D27" s="3"/>
      <c r="E27" s="4"/>
      <c r="F27" s="4"/>
      <c r="G27" s="4"/>
      <c r="H27" s="2"/>
      <c r="I27" s="2"/>
      <c r="J27" s="2"/>
      <c r="K27" s="6"/>
      <c r="L27" s="236"/>
      <c r="M27" s="236"/>
      <c r="N27" s="236"/>
    </row>
    <row r="28" spans="1:14" x14ac:dyDescent="0.25">
      <c r="C28" s="2"/>
      <c r="D28" s="2"/>
      <c r="E28" s="2"/>
      <c r="F28" s="2"/>
      <c r="G28" s="2"/>
      <c r="H28" s="2"/>
      <c r="I28" s="2"/>
      <c r="J28" s="2"/>
      <c r="K28" s="6"/>
      <c r="L28" s="236"/>
      <c r="M28" s="236"/>
      <c r="N28" s="236"/>
    </row>
    <row r="29" spans="1:14" x14ac:dyDescent="0.25">
      <c r="C29" s="2"/>
      <c r="D29" s="2"/>
      <c r="E29" s="2"/>
      <c r="F29" s="2"/>
      <c r="G29" s="2"/>
      <c r="H29" s="2"/>
      <c r="I29" s="2"/>
      <c r="J29" s="2"/>
      <c r="K29" s="6"/>
      <c r="L29" s="236"/>
      <c r="M29" s="236"/>
      <c r="N29" s="236"/>
    </row>
    <row r="30" spans="1:14" x14ac:dyDescent="0.25">
      <c r="C30" s="2"/>
      <c r="D30" s="2"/>
      <c r="E30" s="2"/>
      <c r="F30" s="2"/>
      <c r="G30" s="2"/>
      <c r="H30" s="2"/>
      <c r="I30" s="2"/>
      <c r="J30" s="2"/>
      <c r="K30" s="6"/>
      <c r="L30" s="236"/>
      <c r="M30" s="236"/>
      <c r="N30" s="236"/>
    </row>
    <row r="31" spans="1:14" x14ac:dyDescent="0.25">
      <c r="C31" s="2"/>
      <c r="D31" s="2"/>
      <c r="E31" s="2"/>
      <c r="F31" s="2"/>
      <c r="G31" s="2"/>
      <c r="H31" s="2"/>
      <c r="I31" s="2"/>
      <c r="J31" s="2"/>
      <c r="K31" s="6"/>
      <c r="L31" s="9"/>
      <c r="M31" s="9"/>
      <c r="N31" s="9"/>
    </row>
    <row r="32" spans="1:14" x14ac:dyDescent="0.25">
      <c r="C32" s="3"/>
      <c r="D32" s="3"/>
      <c r="E32" s="3"/>
      <c r="F32" s="3"/>
      <c r="G32" s="3"/>
      <c r="H32" s="2"/>
      <c r="I32" s="2"/>
      <c r="J32" s="2"/>
      <c r="K32" s="6"/>
      <c r="L32" s="9"/>
      <c r="M32" s="9"/>
      <c r="N32" s="9"/>
    </row>
    <row r="33" spans="3:14" x14ac:dyDescent="0.25">
      <c r="C33" s="2"/>
      <c r="D33" s="2"/>
      <c r="E33" s="2"/>
      <c r="F33" s="2"/>
      <c r="G33" s="2"/>
      <c r="H33" s="2"/>
      <c r="I33" s="2"/>
      <c r="J33" s="2"/>
      <c r="K33" s="6"/>
      <c r="L33" s="10"/>
      <c r="M33" s="10"/>
      <c r="N33" s="10"/>
    </row>
    <row r="34" spans="3:14" x14ac:dyDescent="0.25">
      <c r="C34" s="2"/>
      <c r="D34" s="2"/>
      <c r="E34" s="2"/>
      <c r="F34" s="2"/>
      <c r="G34" s="2"/>
      <c r="H34" s="2"/>
      <c r="I34" s="2"/>
      <c r="J34" s="2"/>
      <c r="K34" s="6"/>
      <c r="L34" s="9"/>
      <c r="M34" s="9"/>
      <c r="N34" s="9"/>
    </row>
    <row r="35" spans="3:14" x14ac:dyDescent="0.25">
      <c r="C35" s="2"/>
      <c r="D35" s="2"/>
      <c r="E35" s="2"/>
      <c r="F35" s="2"/>
      <c r="G35" s="2"/>
      <c r="H35" s="2"/>
      <c r="I35" s="2"/>
      <c r="J35" s="2"/>
      <c r="K35" s="6"/>
      <c r="L35" s="9"/>
      <c r="M35" s="11"/>
      <c r="N35" s="9"/>
    </row>
    <row r="36" spans="3:14" x14ac:dyDescent="0.25">
      <c r="C36" s="12"/>
      <c r="D36" s="13"/>
      <c r="E36" s="2"/>
      <c r="F36" s="2"/>
      <c r="G36" s="2"/>
      <c r="H36" s="2"/>
      <c r="I36" s="2"/>
      <c r="J36" s="2"/>
      <c r="K36" s="6"/>
      <c r="L36" s="10"/>
      <c r="M36" s="10"/>
      <c r="N36" s="10"/>
    </row>
    <row r="37" spans="3:14" x14ac:dyDescent="0.25">
      <c r="C37" s="2"/>
      <c r="D37" s="2"/>
      <c r="E37" s="2"/>
      <c r="F37" s="2"/>
      <c r="G37" s="2"/>
      <c r="H37" s="2"/>
      <c r="I37" s="2"/>
      <c r="J37" s="2"/>
      <c r="K37" s="6"/>
      <c r="L37" s="9"/>
      <c r="M37" s="9"/>
      <c r="N37" s="9"/>
    </row>
    <row r="38" spans="3:14" x14ac:dyDescent="0.25">
      <c r="C38" s="2"/>
      <c r="D38" s="2"/>
      <c r="E38" s="2"/>
      <c r="F38" s="2"/>
      <c r="G38" s="2"/>
      <c r="H38" s="2"/>
      <c r="I38" s="2"/>
      <c r="J38" s="2"/>
      <c r="K38" s="6"/>
      <c r="L38" s="14"/>
      <c r="M38" s="15"/>
      <c r="N38" s="9"/>
    </row>
    <row r="39" spans="3:14" x14ac:dyDescent="0.25">
      <c r="C39" s="2"/>
      <c r="D39" s="2"/>
      <c r="E39" s="2"/>
      <c r="F39" s="2"/>
      <c r="G39" s="2"/>
      <c r="H39" s="2"/>
      <c r="I39" s="2"/>
      <c r="J39" s="2"/>
      <c r="K39" s="6"/>
      <c r="L39" s="10"/>
      <c r="M39" s="10"/>
      <c r="N39" s="10"/>
    </row>
    <row r="40" spans="3:14" x14ac:dyDescent="0.25">
      <c r="C40" s="2"/>
      <c r="D40" s="2"/>
      <c r="E40" s="2"/>
      <c r="F40" s="2"/>
      <c r="G40" s="2"/>
      <c r="H40" s="2"/>
      <c r="I40" s="2"/>
      <c r="J40" s="2"/>
      <c r="K40" s="2"/>
      <c r="L40" s="2"/>
      <c r="M40" s="2"/>
      <c r="N40" s="2"/>
    </row>
    <row r="41" spans="3:14" x14ac:dyDescent="0.25">
      <c r="C41" s="2"/>
      <c r="D41" s="2"/>
      <c r="E41" s="2"/>
      <c r="F41" s="2"/>
      <c r="G41" s="2"/>
      <c r="H41" s="2"/>
      <c r="I41" s="2"/>
      <c r="J41" s="2"/>
      <c r="K41" s="2"/>
      <c r="L41" s="2"/>
      <c r="M41" s="2"/>
      <c r="N41" s="2"/>
    </row>
    <row r="42" spans="3:14" x14ac:dyDescent="0.25">
      <c r="C42" s="2"/>
      <c r="D42" s="2"/>
      <c r="E42" s="2"/>
      <c r="F42" s="2"/>
      <c r="G42" s="2"/>
      <c r="H42" s="2"/>
      <c r="I42" s="2"/>
      <c r="J42" s="2"/>
      <c r="K42" s="2"/>
      <c r="L42" s="2"/>
      <c r="M42" s="2"/>
      <c r="N42" s="2"/>
    </row>
  </sheetData>
  <mergeCells count="20">
    <mergeCell ref="C2:N2"/>
    <mergeCell ref="C4:N4"/>
    <mergeCell ref="C5:N5"/>
    <mergeCell ref="C10:N10"/>
    <mergeCell ref="C11:N11"/>
    <mergeCell ref="C7:N7"/>
    <mergeCell ref="L28:L30"/>
    <mergeCell ref="M28:M30"/>
    <mergeCell ref="N28:N30"/>
    <mergeCell ref="C12:N12"/>
    <mergeCell ref="C13:N13"/>
    <mergeCell ref="C14:N14"/>
    <mergeCell ref="C15:N15"/>
    <mergeCell ref="C16:N16"/>
    <mergeCell ref="C17:N17"/>
    <mergeCell ref="C18:N18"/>
    <mergeCell ref="C19:N19"/>
    <mergeCell ref="L25:L27"/>
    <mergeCell ref="M25:M27"/>
    <mergeCell ref="N25:N27"/>
  </mergeCells>
  <hyperlinks>
    <hyperlink ref="C7" r:id="rId1" display="Sport NZ's Guidance Document for Sports Field Development." xr:uid="{A99CA7A3-4F7E-4700-9860-91F4B72709DF}"/>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214B8-A040-4165-BE56-C835B7AB7F1E}">
  <dimension ref="A1:Q46"/>
  <sheetViews>
    <sheetView workbookViewId="0"/>
  </sheetViews>
  <sheetFormatPr defaultRowHeight="14.25" x14ac:dyDescent="0.2"/>
  <cols>
    <col min="1" max="1" width="26.85546875" style="16" customWidth="1"/>
    <col min="2" max="2" width="40.5703125" style="16" customWidth="1"/>
    <col min="3" max="3" width="9.28515625" style="16" bestFit="1" customWidth="1"/>
    <col min="4" max="4" width="9.140625" style="16"/>
    <col min="5" max="5" width="9.28515625" style="16" bestFit="1" customWidth="1"/>
    <col min="6" max="6" width="13.7109375" style="16" customWidth="1"/>
    <col min="7" max="8" width="12.28515625" style="16" customWidth="1"/>
    <col min="9" max="9" width="14.42578125" style="16" customWidth="1"/>
    <col min="10" max="10" width="12" style="16" customWidth="1"/>
    <col min="11" max="11" width="11.7109375" style="16" customWidth="1"/>
    <col min="12" max="12" width="13.85546875" style="16" customWidth="1"/>
    <col min="13" max="13" width="4.5703125" style="16" customWidth="1"/>
    <col min="14" max="14" width="36.28515625" style="16" customWidth="1"/>
    <col min="15" max="15" width="13.42578125" style="16" bestFit="1" customWidth="1"/>
    <col min="16" max="16" width="14.140625" style="16" bestFit="1" customWidth="1"/>
    <col min="17" max="17" width="13.140625" style="16" customWidth="1"/>
    <col min="18" max="18" width="27.28515625" style="16" customWidth="1"/>
    <col min="19" max="19" width="9.140625" style="16"/>
    <col min="20" max="20" width="9.7109375" style="16" bestFit="1" customWidth="1"/>
    <col min="21" max="16384" width="9.140625" style="16"/>
  </cols>
  <sheetData>
    <row r="1" spans="1:17" x14ac:dyDescent="0.2">
      <c r="B1" s="31"/>
      <c r="C1" s="31"/>
      <c r="D1" s="31"/>
      <c r="E1" s="31"/>
      <c r="F1" s="31"/>
      <c r="G1" s="31"/>
      <c r="H1" s="31"/>
      <c r="I1" s="31"/>
      <c r="J1" s="31"/>
      <c r="K1" s="31"/>
      <c r="L1" s="31"/>
      <c r="M1" s="31"/>
    </row>
    <row r="2" spans="1:17" ht="28.5" customHeight="1" x14ac:dyDescent="0.2">
      <c r="A2" s="269" t="s">
        <v>113</v>
      </c>
      <c r="B2" s="271" t="s">
        <v>114</v>
      </c>
      <c r="C2" s="272"/>
      <c r="D2" s="272"/>
      <c r="E2" s="272"/>
      <c r="F2" s="272"/>
      <c r="G2" s="272"/>
      <c r="H2" s="272"/>
      <c r="I2" s="272"/>
      <c r="J2" s="272"/>
      <c r="K2" s="272"/>
      <c r="L2" s="272"/>
      <c r="M2" s="31"/>
      <c r="N2" s="275" t="s">
        <v>117</v>
      </c>
      <c r="O2" s="275"/>
      <c r="P2" s="276"/>
      <c r="Q2" s="124"/>
    </row>
    <row r="3" spans="1:17" x14ac:dyDescent="0.2">
      <c r="A3" s="270"/>
      <c r="B3" s="284" t="s">
        <v>10</v>
      </c>
      <c r="C3" s="286" t="s">
        <v>11</v>
      </c>
      <c r="D3" s="288" t="s">
        <v>12</v>
      </c>
      <c r="E3" s="288" t="s">
        <v>13</v>
      </c>
      <c r="F3" s="286" t="s">
        <v>116</v>
      </c>
      <c r="G3" s="277" t="s">
        <v>15</v>
      </c>
      <c r="H3" s="277"/>
      <c r="I3" s="277"/>
      <c r="J3" s="277"/>
      <c r="K3" s="277"/>
      <c r="L3" s="277"/>
      <c r="M3" s="31"/>
    </row>
    <row r="4" spans="1:17" ht="30.75" customHeight="1" x14ac:dyDescent="0.2">
      <c r="A4" s="270"/>
      <c r="B4" s="285"/>
      <c r="C4" s="287"/>
      <c r="D4" s="274"/>
      <c r="E4" s="274"/>
      <c r="F4" s="287"/>
      <c r="G4" s="123" t="s">
        <v>120</v>
      </c>
      <c r="H4" s="123" t="s">
        <v>121</v>
      </c>
      <c r="I4" s="123" t="s">
        <v>122</v>
      </c>
      <c r="J4" s="123" t="s">
        <v>123</v>
      </c>
      <c r="K4" s="123" t="s">
        <v>115</v>
      </c>
      <c r="L4" s="123" t="s">
        <v>124</v>
      </c>
      <c r="M4" s="31"/>
      <c r="N4" s="165" t="s">
        <v>10</v>
      </c>
      <c r="O4" s="165" t="s">
        <v>13</v>
      </c>
      <c r="P4" s="163"/>
      <c r="Q4" s="164"/>
    </row>
    <row r="5" spans="1:17" x14ac:dyDescent="0.2">
      <c r="A5" s="142" t="s">
        <v>112</v>
      </c>
      <c r="B5" s="143" t="s">
        <v>107</v>
      </c>
      <c r="C5" s="143">
        <v>1</v>
      </c>
      <c r="D5" s="144" t="s">
        <v>10</v>
      </c>
      <c r="E5" s="145">
        <v>80000</v>
      </c>
      <c r="F5" s="146">
        <f>C5*E5</f>
        <v>80000</v>
      </c>
      <c r="G5" s="147">
        <f>F5/2</f>
        <v>40000</v>
      </c>
      <c r="H5" s="147">
        <f>F5/2</f>
        <v>40000</v>
      </c>
      <c r="I5" s="147">
        <f>F5/2</f>
        <v>40000</v>
      </c>
      <c r="J5" s="147">
        <f>F5</f>
        <v>80000</v>
      </c>
      <c r="K5" s="147">
        <f>F5</f>
        <v>80000</v>
      </c>
      <c r="L5" s="147">
        <f>F5</f>
        <v>80000</v>
      </c>
      <c r="M5" s="31"/>
      <c r="N5" s="32" t="s">
        <v>118</v>
      </c>
      <c r="O5" s="166">
        <v>170000</v>
      </c>
    </row>
    <row r="6" spans="1:17" ht="24" x14ac:dyDescent="0.2">
      <c r="A6" s="268" t="s">
        <v>16</v>
      </c>
      <c r="B6" s="32" t="s">
        <v>108</v>
      </c>
      <c r="C6" s="32">
        <v>1</v>
      </c>
      <c r="D6" s="33" t="s">
        <v>10</v>
      </c>
      <c r="E6" s="34">
        <v>30000</v>
      </c>
      <c r="F6" s="35">
        <f t="shared" ref="F6:F32" si="0">C6*E6</f>
        <v>30000</v>
      </c>
      <c r="G6" s="36">
        <f>F6/2</f>
        <v>15000</v>
      </c>
      <c r="H6" s="36">
        <f>F6/2</f>
        <v>15000</v>
      </c>
      <c r="I6" s="36">
        <f>F6/2</f>
        <v>15000</v>
      </c>
      <c r="J6" s="36">
        <f t="shared" ref="J6" si="1">F6</f>
        <v>30000</v>
      </c>
      <c r="K6" s="36">
        <f t="shared" ref="K6:K19" si="2">F6</f>
        <v>30000</v>
      </c>
      <c r="L6" s="36">
        <f t="shared" ref="L6:L19" si="3">F6</f>
        <v>30000</v>
      </c>
      <c r="M6" s="31"/>
      <c r="N6" s="167" t="s">
        <v>17</v>
      </c>
      <c r="O6" s="168">
        <v>1100000</v>
      </c>
    </row>
    <row r="7" spans="1:17" x14ac:dyDescent="0.2">
      <c r="A7" s="268"/>
      <c r="B7" s="148" t="s">
        <v>18</v>
      </c>
      <c r="C7" s="148">
        <v>1</v>
      </c>
      <c r="D7" s="149" t="s">
        <v>10</v>
      </c>
      <c r="E7" s="150">
        <v>1000</v>
      </c>
      <c r="F7" s="151">
        <f t="shared" si="0"/>
        <v>1000</v>
      </c>
      <c r="G7" s="37"/>
      <c r="H7" s="37"/>
      <c r="I7" s="37"/>
      <c r="J7" s="37"/>
      <c r="K7" s="151">
        <f t="shared" si="2"/>
        <v>1000</v>
      </c>
      <c r="L7" s="151">
        <f t="shared" si="3"/>
        <v>1000</v>
      </c>
      <c r="M7" s="31"/>
      <c r="N7" s="169"/>
      <c r="O7" s="38"/>
    </row>
    <row r="8" spans="1:17" x14ac:dyDescent="0.2">
      <c r="A8" s="268"/>
      <c r="B8" s="32" t="s">
        <v>19</v>
      </c>
      <c r="C8" s="32">
        <v>1</v>
      </c>
      <c r="D8" s="33" t="s">
        <v>10</v>
      </c>
      <c r="E8" s="34">
        <v>3000</v>
      </c>
      <c r="F8" s="35">
        <f t="shared" si="0"/>
        <v>3000</v>
      </c>
      <c r="G8" s="37"/>
      <c r="H8" s="37"/>
      <c r="I8" s="37"/>
      <c r="J8" s="37"/>
      <c r="K8" s="35">
        <f t="shared" si="2"/>
        <v>3000</v>
      </c>
      <c r="L8" s="35">
        <f t="shared" si="3"/>
        <v>3000</v>
      </c>
      <c r="M8" s="31"/>
      <c r="N8" s="169"/>
      <c r="O8" s="38"/>
    </row>
    <row r="9" spans="1:17" x14ac:dyDescent="0.2">
      <c r="A9" s="268"/>
      <c r="B9" s="148" t="s">
        <v>20</v>
      </c>
      <c r="C9" s="148">
        <v>3</v>
      </c>
      <c r="D9" s="149" t="s">
        <v>21</v>
      </c>
      <c r="E9" s="148">
        <v>350</v>
      </c>
      <c r="F9" s="151">
        <f>C9*E9</f>
        <v>1050</v>
      </c>
      <c r="G9" s="37"/>
      <c r="H9" s="37"/>
      <c r="I9" s="37"/>
      <c r="J9" s="37"/>
      <c r="K9" s="151">
        <f t="shared" si="2"/>
        <v>1050</v>
      </c>
      <c r="L9" s="151">
        <f t="shared" si="3"/>
        <v>1050</v>
      </c>
      <c r="M9" s="31"/>
      <c r="N9" s="169"/>
      <c r="O9" s="38"/>
    </row>
    <row r="10" spans="1:17" x14ac:dyDescent="0.2">
      <c r="A10" s="268"/>
      <c r="B10" s="32" t="s">
        <v>109</v>
      </c>
      <c r="C10" s="32">
        <v>1</v>
      </c>
      <c r="D10" s="33" t="s">
        <v>10</v>
      </c>
      <c r="E10" s="34">
        <v>80000</v>
      </c>
      <c r="F10" s="35">
        <f>C10*E10</f>
        <v>80000</v>
      </c>
      <c r="G10" s="35">
        <f>F10</f>
        <v>80000</v>
      </c>
      <c r="H10" s="35">
        <f t="shared" ref="H10:J10" si="4">G10</f>
        <v>80000</v>
      </c>
      <c r="I10" s="35">
        <f t="shared" si="4"/>
        <v>80000</v>
      </c>
      <c r="J10" s="35">
        <f t="shared" si="4"/>
        <v>80000</v>
      </c>
      <c r="K10" s="35">
        <f t="shared" si="2"/>
        <v>80000</v>
      </c>
      <c r="L10" s="35">
        <f t="shared" si="3"/>
        <v>80000</v>
      </c>
      <c r="M10" s="31"/>
      <c r="N10" s="170" t="s">
        <v>16</v>
      </c>
      <c r="O10" s="171">
        <f>SUM(L7:L10)</f>
        <v>85050</v>
      </c>
    </row>
    <row r="11" spans="1:17" x14ac:dyDescent="0.2">
      <c r="A11" s="268"/>
      <c r="B11" s="148" t="s">
        <v>22</v>
      </c>
      <c r="C11" s="148">
        <v>1</v>
      </c>
      <c r="D11" s="149" t="s">
        <v>10</v>
      </c>
      <c r="E11" s="150">
        <v>8000</v>
      </c>
      <c r="F11" s="151">
        <f t="shared" si="0"/>
        <v>8000</v>
      </c>
      <c r="G11" s="37"/>
      <c r="H11" s="37"/>
      <c r="I11" s="37"/>
      <c r="J11" s="37"/>
      <c r="K11" s="151">
        <f t="shared" si="2"/>
        <v>8000</v>
      </c>
      <c r="L11" s="151">
        <f t="shared" si="3"/>
        <v>8000</v>
      </c>
      <c r="M11" s="31"/>
      <c r="N11" s="172"/>
      <c r="O11" s="38"/>
    </row>
    <row r="12" spans="1:17" x14ac:dyDescent="0.2">
      <c r="A12" s="273" t="s">
        <v>111</v>
      </c>
      <c r="B12" s="32" t="s">
        <v>23</v>
      </c>
      <c r="C12" s="32">
        <v>1078</v>
      </c>
      <c r="D12" s="33" t="s">
        <v>24</v>
      </c>
      <c r="E12" s="32">
        <v>30</v>
      </c>
      <c r="F12" s="35">
        <f t="shared" si="0"/>
        <v>32340</v>
      </c>
      <c r="G12" s="35">
        <f>F12*2</f>
        <v>64680</v>
      </c>
      <c r="H12" s="37"/>
      <c r="I12" s="35">
        <f>F12*2</f>
        <v>64680</v>
      </c>
      <c r="J12" s="35">
        <f>F12*2</f>
        <v>64680</v>
      </c>
      <c r="K12" s="35">
        <f t="shared" si="2"/>
        <v>32340</v>
      </c>
      <c r="L12" s="35">
        <f t="shared" si="3"/>
        <v>32340</v>
      </c>
      <c r="M12" s="31"/>
      <c r="N12" s="173" t="s">
        <v>25</v>
      </c>
      <c r="O12" s="168">
        <v>1200000</v>
      </c>
      <c r="P12" s="31"/>
    </row>
    <row r="13" spans="1:17" x14ac:dyDescent="0.2">
      <c r="A13" s="273"/>
      <c r="B13" s="113" t="s">
        <v>26</v>
      </c>
      <c r="C13" s="113">
        <v>14</v>
      </c>
      <c r="D13" s="136" t="s">
        <v>21</v>
      </c>
      <c r="E13" s="113">
        <v>10</v>
      </c>
      <c r="F13" s="138">
        <f t="shared" si="0"/>
        <v>140</v>
      </c>
      <c r="G13" s="138">
        <f>F13*2</f>
        <v>280</v>
      </c>
      <c r="H13" s="37"/>
      <c r="I13" s="138">
        <f>F13*2</f>
        <v>280</v>
      </c>
      <c r="J13" s="138">
        <f>F13*2</f>
        <v>280</v>
      </c>
      <c r="K13" s="138">
        <f t="shared" si="2"/>
        <v>140</v>
      </c>
      <c r="L13" s="138">
        <f t="shared" si="3"/>
        <v>140</v>
      </c>
      <c r="M13" s="31"/>
      <c r="N13" s="174"/>
      <c r="O13" s="175"/>
      <c r="P13" s="177" t="s">
        <v>27</v>
      </c>
      <c r="Q13" s="178" t="s">
        <v>28</v>
      </c>
    </row>
    <row r="14" spans="1:17" x14ac:dyDescent="0.2">
      <c r="A14" s="273"/>
      <c r="B14" s="32" t="s">
        <v>29</v>
      </c>
      <c r="C14" s="32">
        <v>14</v>
      </c>
      <c r="D14" s="33" t="s">
        <v>21</v>
      </c>
      <c r="E14" s="32">
        <v>85</v>
      </c>
      <c r="F14" s="35">
        <f t="shared" si="0"/>
        <v>1190</v>
      </c>
      <c r="G14" s="35">
        <f>F14*2</f>
        <v>2380</v>
      </c>
      <c r="H14" s="37"/>
      <c r="I14" s="35">
        <f>F14*2</f>
        <v>2380</v>
      </c>
      <c r="J14" s="35">
        <f>F14*2</f>
        <v>2380</v>
      </c>
      <c r="K14" s="35">
        <f t="shared" si="2"/>
        <v>1190</v>
      </c>
      <c r="L14" s="35">
        <f t="shared" si="3"/>
        <v>1190</v>
      </c>
      <c r="M14" s="31"/>
      <c r="N14" s="39" t="s">
        <v>30</v>
      </c>
      <c r="O14" s="176"/>
      <c r="P14" s="40">
        <v>298000</v>
      </c>
      <c r="Q14" s="40">
        <v>107000</v>
      </c>
    </row>
    <row r="15" spans="1:17" x14ac:dyDescent="0.2">
      <c r="A15" s="273"/>
      <c r="B15" s="113" t="s">
        <v>31</v>
      </c>
      <c r="C15" s="113">
        <v>14</v>
      </c>
      <c r="D15" s="136" t="s">
        <v>21</v>
      </c>
      <c r="E15" s="113">
        <v>85</v>
      </c>
      <c r="F15" s="138">
        <f t="shared" si="0"/>
        <v>1190</v>
      </c>
      <c r="G15" s="138">
        <f>F15*2</f>
        <v>2380</v>
      </c>
      <c r="H15" s="37"/>
      <c r="I15" s="138">
        <f>+F15*2</f>
        <v>2380</v>
      </c>
      <c r="J15" s="138">
        <f>F15*2</f>
        <v>2380</v>
      </c>
      <c r="K15" s="138">
        <f t="shared" si="2"/>
        <v>1190</v>
      </c>
      <c r="L15" s="138">
        <f t="shared" si="3"/>
        <v>1190</v>
      </c>
      <c r="M15" s="31"/>
      <c r="N15" s="32" t="s">
        <v>32</v>
      </c>
      <c r="O15" s="40">
        <v>10000</v>
      </c>
      <c r="P15" s="39"/>
      <c r="Q15" s="38"/>
    </row>
    <row r="16" spans="1:17" x14ac:dyDescent="0.2">
      <c r="A16" s="273"/>
      <c r="B16" s="32" t="s">
        <v>33</v>
      </c>
      <c r="C16" s="32">
        <v>2</v>
      </c>
      <c r="D16" s="33" t="s">
        <v>21</v>
      </c>
      <c r="E16" s="34">
        <v>4000</v>
      </c>
      <c r="F16" s="35">
        <f t="shared" si="0"/>
        <v>8000</v>
      </c>
      <c r="G16" s="35">
        <f>F16</f>
        <v>8000</v>
      </c>
      <c r="H16" s="37"/>
      <c r="I16" s="35">
        <f>F16</f>
        <v>8000</v>
      </c>
      <c r="J16" s="35">
        <f>F16</f>
        <v>8000</v>
      </c>
      <c r="K16" s="35">
        <f t="shared" si="2"/>
        <v>8000</v>
      </c>
      <c r="L16" s="35">
        <f t="shared" si="3"/>
        <v>8000</v>
      </c>
      <c r="M16" s="31"/>
      <c r="N16" s="183" t="s">
        <v>119</v>
      </c>
      <c r="O16" s="184"/>
      <c r="P16" s="185">
        <f>SUM(O5:O15,P14)</f>
        <v>2863050</v>
      </c>
      <c r="Q16" s="185">
        <f>SUM(O5:O15,Q14)</f>
        <v>2672050</v>
      </c>
    </row>
    <row r="17" spans="1:17" x14ac:dyDescent="0.2">
      <c r="A17" s="273"/>
      <c r="B17" s="113" t="s">
        <v>34</v>
      </c>
      <c r="C17" s="113">
        <v>150</v>
      </c>
      <c r="D17" s="136" t="s">
        <v>35</v>
      </c>
      <c r="E17" s="113">
        <v>90</v>
      </c>
      <c r="F17" s="138">
        <f t="shared" si="0"/>
        <v>13500</v>
      </c>
      <c r="G17" s="138">
        <f>F17</f>
        <v>13500</v>
      </c>
      <c r="H17" s="37"/>
      <c r="I17" s="138">
        <f>F17</f>
        <v>13500</v>
      </c>
      <c r="J17" s="138">
        <f>F17</f>
        <v>13500</v>
      </c>
      <c r="K17" s="138">
        <f t="shared" si="2"/>
        <v>13500</v>
      </c>
      <c r="L17" s="138">
        <f t="shared" si="3"/>
        <v>13500</v>
      </c>
      <c r="M17" s="31"/>
      <c r="N17" s="140" t="s">
        <v>36</v>
      </c>
      <c r="O17" s="141"/>
      <c r="P17" s="125"/>
      <c r="Q17" s="126"/>
    </row>
    <row r="18" spans="1:17" x14ac:dyDescent="0.2">
      <c r="A18" s="273"/>
      <c r="B18" s="32" t="s">
        <v>37</v>
      </c>
      <c r="C18" s="32">
        <v>1</v>
      </c>
      <c r="D18" s="33" t="s">
        <v>10</v>
      </c>
      <c r="E18" s="34">
        <v>90000</v>
      </c>
      <c r="F18" s="35">
        <f t="shared" si="0"/>
        <v>90000</v>
      </c>
      <c r="G18" s="37"/>
      <c r="H18" s="35">
        <f>F18</f>
        <v>90000</v>
      </c>
      <c r="I18" s="35">
        <f>F18</f>
        <v>90000</v>
      </c>
      <c r="J18" s="37"/>
      <c r="K18" s="35">
        <f t="shared" si="2"/>
        <v>90000</v>
      </c>
      <c r="L18" s="35">
        <f t="shared" si="3"/>
        <v>90000</v>
      </c>
      <c r="M18" s="31"/>
      <c r="N18" s="181" t="s">
        <v>38</v>
      </c>
      <c r="O18" s="168">
        <v>40000</v>
      </c>
      <c r="P18" s="31"/>
    </row>
    <row r="19" spans="1:17" x14ac:dyDescent="0.2">
      <c r="A19" s="273"/>
      <c r="B19" s="113" t="s">
        <v>39</v>
      </c>
      <c r="C19" s="137">
        <v>9000</v>
      </c>
      <c r="D19" s="136" t="s">
        <v>24</v>
      </c>
      <c r="E19" s="113">
        <v>4.25</v>
      </c>
      <c r="F19" s="138">
        <f t="shared" si="0"/>
        <v>38250</v>
      </c>
      <c r="G19" s="37"/>
      <c r="H19" s="37"/>
      <c r="I19" s="37"/>
      <c r="J19" s="37"/>
      <c r="K19" s="138">
        <f t="shared" si="2"/>
        <v>38250</v>
      </c>
      <c r="L19" s="138">
        <f t="shared" si="3"/>
        <v>38250</v>
      </c>
      <c r="M19" s="31"/>
      <c r="N19" s="39" t="s">
        <v>40</v>
      </c>
      <c r="O19" s="182">
        <v>305000</v>
      </c>
      <c r="P19" s="31"/>
    </row>
    <row r="20" spans="1:17" x14ac:dyDescent="0.2">
      <c r="A20" s="273"/>
      <c r="B20" s="32" t="s">
        <v>41</v>
      </c>
      <c r="C20" s="34">
        <v>9000</v>
      </c>
      <c r="D20" s="33" t="s">
        <v>42</v>
      </c>
      <c r="E20" s="32">
        <v>2.7</v>
      </c>
      <c r="F20" s="35">
        <f t="shared" si="0"/>
        <v>24300</v>
      </c>
      <c r="G20" s="37"/>
      <c r="H20" s="37"/>
      <c r="I20" s="37"/>
      <c r="J20" s="35">
        <f>F20</f>
        <v>24300</v>
      </c>
      <c r="K20" s="37"/>
      <c r="L20" s="37"/>
      <c r="N20" s="39" t="s">
        <v>43</v>
      </c>
      <c r="O20" s="182">
        <v>170000</v>
      </c>
      <c r="P20" s="31"/>
    </row>
    <row r="21" spans="1:17" x14ac:dyDescent="0.2">
      <c r="A21" s="273"/>
      <c r="B21" s="113" t="s">
        <v>44</v>
      </c>
      <c r="C21" s="113">
        <v>975</v>
      </c>
      <c r="D21" s="136" t="s">
        <v>45</v>
      </c>
      <c r="E21" s="113">
        <v>125</v>
      </c>
      <c r="F21" s="138">
        <f t="shared" si="0"/>
        <v>121875</v>
      </c>
      <c r="G21" s="37"/>
      <c r="H21" s="37"/>
      <c r="I21" s="37"/>
      <c r="J21" s="37"/>
      <c r="K21" s="138">
        <f>F21</f>
        <v>121875</v>
      </c>
      <c r="L21" s="138">
        <f t="shared" ref="L21:L27" si="5">F21</f>
        <v>121875</v>
      </c>
      <c r="N21" s="39" t="s">
        <v>46</v>
      </c>
      <c r="O21" s="182">
        <v>16000</v>
      </c>
      <c r="P21" s="31"/>
    </row>
    <row r="22" spans="1:17" x14ac:dyDescent="0.2">
      <c r="A22" s="273"/>
      <c r="B22" s="32" t="s">
        <v>47</v>
      </c>
      <c r="C22" s="32">
        <v>1</v>
      </c>
      <c r="D22" s="33" t="s">
        <v>48</v>
      </c>
      <c r="E22" s="34">
        <v>8000</v>
      </c>
      <c r="F22" s="35">
        <f t="shared" si="0"/>
        <v>8000</v>
      </c>
      <c r="G22" s="37"/>
      <c r="H22" s="37"/>
      <c r="I22" s="37"/>
      <c r="J22" s="37"/>
      <c r="K22" s="35">
        <f>F22</f>
        <v>8000</v>
      </c>
      <c r="L22" s="35">
        <f t="shared" si="5"/>
        <v>8000</v>
      </c>
      <c r="N22" s="38"/>
      <c r="O22" s="38"/>
      <c r="P22" s="31"/>
    </row>
    <row r="23" spans="1:17" x14ac:dyDescent="0.2">
      <c r="A23" s="273"/>
      <c r="B23" s="113" t="s">
        <v>49</v>
      </c>
      <c r="C23" s="113">
        <v>1</v>
      </c>
      <c r="D23" s="136" t="s">
        <v>48</v>
      </c>
      <c r="E23" s="113">
        <v>400</v>
      </c>
      <c r="F23" s="138">
        <f t="shared" si="0"/>
        <v>400</v>
      </c>
      <c r="G23" s="37"/>
      <c r="H23" s="37"/>
      <c r="I23" s="37"/>
      <c r="J23" s="37"/>
      <c r="K23" s="138">
        <f>F23</f>
        <v>400</v>
      </c>
      <c r="L23" s="138">
        <f t="shared" si="5"/>
        <v>400</v>
      </c>
      <c r="N23" s="38"/>
      <c r="O23" s="38"/>
      <c r="P23" s="31"/>
    </row>
    <row r="24" spans="1:17" x14ac:dyDescent="0.2">
      <c r="A24" s="273"/>
      <c r="B24" s="32" t="s">
        <v>50</v>
      </c>
      <c r="C24" s="34">
        <v>9000</v>
      </c>
      <c r="D24" s="33" t="s">
        <v>42</v>
      </c>
      <c r="E24" s="32">
        <v>50</v>
      </c>
      <c r="F24" s="35">
        <f t="shared" si="0"/>
        <v>450000</v>
      </c>
      <c r="G24" s="37"/>
      <c r="H24" s="37"/>
      <c r="I24" s="37"/>
      <c r="J24" s="37"/>
      <c r="K24" s="37"/>
      <c r="L24" s="35">
        <f t="shared" si="5"/>
        <v>450000</v>
      </c>
      <c r="N24" s="38"/>
      <c r="O24" s="38"/>
      <c r="P24" s="31"/>
    </row>
    <row r="25" spans="1:17" x14ac:dyDescent="0.2">
      <c r="A25" s="273"/>
      <c r="B25" s="113" t="s">
        <v>51</v>
      </c>
      <c r="C25" s="113">
        <v>40</v>
      </c>
      <c r="D25" s="136" t="s">
        <v>42</v>
      </c>
      <c r="E25" s="113">
        <v>27</v>
      </c>
      <c r="F25" s="138">
        <f t="shared" si="0"/>
        <v>1080</v>
      </c>
      <c r="G25" s="37"/>
      <c r="H25" s="37"/>
      <c r="I25" s="37"/>
      <c r="J25" s="37"/>
      <c r="K25" s="138">
        <f>F25</f>
        <v>1080</v>
      </c>
      <c r="L25" s="138">
        <f t="shared" si="5"/>
        <v>1080</v>
      </c>
      <c r="N25" s="39"/>
      <c r="O25" s="38"/>
      <c r="P25" s="31"/>
    </row>
    <row r="26" spans="1:17" x14ac:dyDescent="0.2">
      <c r="A26" s="273"/>
      <c r="B26" s="32" t="s">
        <v>52</v>
      </c>
      <c r="C26" s="32">
        <v>1</v>
      </c>
      <c r="D26" s="33" t="s">
        <v>10</v>
      </c>
      <c r="E26" s="34">
        <v>3000</v>
      </c>
      <c r="F26" s="35">
        <f t="shared" si="0"/>
        <v>3000</v>
      </c>
      <c r="G26" s="37"/>
      <c r="H26" s="37"/>
      <c r="I26" s="37"/>
      <c r="J26" s="37"/>
      <c r="K26" s="35">
        <f>F26</f>
        <v>3000</v>
      </c>
      <c r="L26" s="35">
        <f t="shared" si="5"/>
        <v>3000</v>
      </c>
      <c r="N26" s="39"/>
      <c r="O26" s="41"/>
    </row>
    <row r="27" spans="1:17" x14ac:dyDescent="0.2">
      <c r="A27" s="273"/>
      <c r="B27" s="113" t="s">
        <v>53</v>
      </c>
      <c r="C27" s="113">
        <v>1</v>
      </c>
      <c r="D27" s="136" t="s">
        <v>10</v>
      </c>
      <c r="E27" s="137">
        <v>6000</v>
      </c>
      <c r="F27" s="138">
        <f t="shared" si="0"/>
        <v>6000</v>
      </c>
      <c r="G27" s="37"/>
      <c r="H27" s="37"/>
      <c r="I27" s="37"/>
      <c r="J27" s="37"/>
      <c r="K27" s="138">
        <f>F27</f>
        <v>6000</v>
      </c>
      <c r="L27" s="138">
        <f t="shared" si="5"/>
        <v>6000</v>
      </c>
      <c r="N27" s="38"/>
      <c r="O27" s="38"/>
    </row>
    <row r="28" spans="1:17" x14ac:dyDescent="0.2">
      <c r="A28" s="273"/>
      <c r="B28" s="32" t="s">
        <v>54</v>
      </c>
      <c r="C28" s="32">
        <v>1</v>
      </c>
      <c r="D28" s="33" t="s">
        <v>10</v>
      </c>
      <c r="E28" s="34">
        <v>15000</v>
      </c>
      <c r="F28" s="35">
        <f t="shared" si="0"/>
        <v>15000</v>
      </c>
      <c r="G28" s="37"/>
      <c r="H28" s="37"/>
      <c r="I28" s="37"/>
      <c r="J28" s="37"/>
      <c r="K28" s="37"/>
      <c r="L28" s="37"/>
      <c r="N28" s="38"/>
      <c r="O28" s="38"/>
    </row>
    <row r="29" spans="1:17" x14ac:dyDescent="0.2">
      <c r="A29" s="273"/>
      <c r="B29" s="113" t="s">
        <v>55</v>
      </c>
      <c r="C29" s="137">
        <v>9000</v>
      </c>
      <c r="D29" s="136" t="s">
        <v>56</v>
      </c>
      <c r="E29" s="113">
        <v>6</v>
      </c>
      <c r="F29" s="138">
        <f t="shared" si="0"/>
        <v>54000</v>
      </c>
      <c r="G29" s="37"/>
      <c r="H29" s="37"/>
      <c r="I29" s="37"/>
      <c r="J29" s="37"/>
      <c r="K29" s="37"/>
      <c r="L29" s="37"/>
      <c r="N29" s="38"/>
      <c r="O29" s="38"/>
    </row>
    <row r="30" spans="1:17" x14ac:dyDescent="0.2">
      <c r="A30" s="273"/>
      <c r="B30" s="32" t="s">
        <v>57</v>
      </c>
      <c r="C30" s="32">
        <v>1</v>
      </c>
      <c r="D30" s="33" t="s">
        <v>58</v>
      </c>
      <c r="E30" s="34">
        <v>6000</v>
      </c>
      <c r="F30" s="35">
        <f t="shared" si="0"/>
        <v>6000</v>
      </c>
      <c r="G30" s="37"/>
      <c r="H30" s="37"/>
      <c r="I30" s="37"/>
      <c r="J30" s="37"/>
      <c r="K30" s="37"/>
      <c r="L30" s="37"/>
      <c r="N30" s="38"/>
      <c r="O30" s="38"/>
    </row>
    <row r="31" spans="1:17" x14ac:dyDescent="0.2">
      <c r="A31" s="274"/>
      <c r="B31" s="113" t="s">
        <v>110</v>
      </c>
      <c r="C31" s="113">
        <v>1</v>
      </c>
      <c r="D31" s="136" t="s">
        <v>58</v>
      </c>
      <c r="E31" s="137">
        <v>60000</v>
      </c>
      <c r="F31" s="138">
        <f t="shared" si="0"/>
        <v>60000</v>
      </c>
      <c r="G31" s="37"/>
      <c r="H31" s="37"/>
      <c r="I31" s="37"/>
      <c r="J31" s="37"/>
      <c r="K31" s="138">
        <f>F31</f>
        <v>60000</v>
      </c>
      <c r="L31" s="138">
        <f>F31</f>
        <v>60000</v>
      </c>
      <c r="N31" s="42"/>
      <c r="O31" s="43"/>
      <c r="P31" s="44"/>
      <c r="Q31" s="44"/>
    </row>
    <row r="32" spans="1:17" x14ac:dyDescent="0.2">
      <c r="A32" s="122" t="s">
        <v>59</v>
      </c>
      <c r="B32" s="113" t="s">
        <v>59</v>
      </c>
      <c r="C32" s="113">
        <v>1</v>
      </c>
      <c r="D32" s="136" t="s">
        <v>58</v>
      </c>
      <c r="E32" s="137">
        <v>280000</v>
      </c>
      <c r="F32" s="138">
        <f t="shared" si="0"/>
        <v>280000</v>
      </c>
      <c r="G32" s="45"/>
      <c r="H32" s="45"/>
      <c r="I32" s="45"/>
      <c r="J32" s="45"/>
      <c r="K32" s="139">
        <f>F32</f>
        <v>280000</v>
      </c>
      <c r="L32" s="139">
        <f>F32</f>
        <v>280000</v>
      </c>
      <c r="N32" s="179" t="s">
        <v>59</v>
      </c>
      <c r="O32" s="180">
        <f>E32</f>
        <v>280000</v>
      </c>
      <c r="P32" s="127" t="s">
        <v>27</v>
      </c>
      <c r="Q32" s="128" t="s">
        <v>28</v>
      </c>
    </row>
    <row r="33" spans="1:17" x14ac:dyDescent="0.2">
      <c r="A33" s="46"/>
      <c r="B33" s="47"/>
      <c r="F33" s="129" t="s">
        <v>14</v>
      </c>
      <c r="G33" s="130">
        <f t="shared" ref="G33:L33" si="6">SUM(G5:G32)</f>
        <v>226220</v>
      </c>
      <c r="H33" s="130">
        <f t="shared" si="6"/>
        <v>225000</v>
      </c>
      <c r="I33" s="130">
        <f t="shared" si="6"/>
        <v>316220</v>
      </c>
      <c r="J33" s="130">
        <f t="shared" si="6"/>
        <v>305520</v>
      </c>
      <c r="K33" s="130">
        <f t="shared" si="6"/>
        <v>868015</v>
      </c>
      <c r="L33" s="130">
        <f t="shared" si="6"/>
        <v>1318015</v>
      </c>
      <c r="N33" s="186" t="s">
        <v>116</v>
      </c>
      <c r="O33" s="187">
        <f>SUM(O18:O32)</f>
        <v>811000</v>
      </c>
      <c r="P33" s="188">
        <f>SUM(P16,O33)</f>
        <v>3674050</v>
      </c>
      <c r="Q33" s="188">
        <f>SUM(Q16,O33)</f>
        <v>3483050</v>
      </c>
    </row>
    <row r="34" spans="1:17" x14ac:dyDescent="0.2">
      <c r="A34" s="194" t="s">
        <v>60</v>
      </c>
      <c r="B34" s="48" t="s">
        <v>60</v>
      </c>
      <c r="C34" s="49"/>
      <c r="D34" s="49"/>
      <c r="E34" s="49"/>
      <c r="F34" s="49"/>
      <c r="G34" s="131">
        <f>G33*0.12</f>
        <v>27146.399999999998</v>
      </c>
      <c r="H34" s="131">
        <f>H33*0.12</f>
        <v>27000</v>
      </c>
      <c r="I34" s="131">
        <f>I33*0.12</f>
        <v>37946.400000000001</v>
      </c>
      <c r="J34" s="131">
        <f>J33*0.12</f>
        <v>36662.400000000001</v>
      </c>
      <c r="K34" s="131">
        <f>K33*0.1</f>
        <v>86801.5</v>
      </c>
      <c r="L34" s="131">
        <f>L33*0.1</f>
        <v>131801.5</v>
      </c>
      <c r="N34" s="33" t="s">
        <v>60</v>
      </c>
      <c r="O34" s="192" t="s">
        <v>61</v>
      </c>
      <c r="P34" s="193"/>
      <c r="Q34" s="50"/>
    </row>
    <row r="35" spans="1:17" x14ac:dyDescent="0.2">
      <c r="A35" s="194" t="s">
        <v>62</v>
      </c>
      <c r="B35" s="48" t="s">
        <v>62</v>
      </c>
      <c r="C35" s="49"/>
      <c r="D35" s="49"/>
      <c r="E35" s="49"/>
      <c r="F35" s="49"/>
      <c r="G35" s="35"/>
      <c r="H35" s="35"/>
      <c r="I35" s="35"/>
      <c r="J35" s="35"/>
      <c r="K35" s="35"/>
      <c r="L35" s="35"/>
      <c r="N35" s="33"/>
      <c r="O35" s="51"/>
      <c r="P35" s="52"/>
      <c r="Q35" s="53"/>
    </row>
    <row r="36" spans="1:17" ht="15" x14ac:dyDescent="0.25">
      <c r="A36" s="54"/>
      <c r="B36" s="132" t="s">
        <v>63</v>
      </c>
      <c r="C36" s="133"/>
      <c r="D36" s="133"/>
      <c r="E36" s="133"/>
      <c r="F36" s="133"/>
      <c r="G36" s="134">
        <f t="shared" ref="G36:L36" si="7">SUM(G33:G35)</f>
        <v>253366.39999999999</v>
      </c>
      <c r="H36" s="134">
        <f t="shared" si="7"/>
        <v>252000</v>
      </c>
      <c r="I36" s="134">
        <f t="shared" si="7"/>
        <v>354166.4</v>
      </c>
      <c r="J36" s="134">
        <f t="shared" si="7"/>
        <v>342182.40000000002</v>
      </c>
      <c r="K36" s="134">
        <f t="shared" si="7"/>
        <v>954816.5</v>
      </c>
      <c r="L36" s="134">
        <f t="shared" si="7"/>
        <v>1449816.5</v>
      </c>
      <c r="N36" s="189" t="s">
        <v>63</v>
      </c>
      <c r="O36" s="190"/>
      <c r="P36" s="191">
        <f>P33+P34+P35</f>
        <v>3674050</v>
      </c>
      <c r="Q36" s="191">
        <f>Q33+Q34+Q35</f>
        <v>3483050</v>
      </c>
    </row>
    <row r="37" spans="1:17" x14ac:dyDescent="0.2">
      <c r="B37" s="135" t="s">
        <v>64</v>
      </c>
      <c r="C37" s="55"/>
      <c r="D37" s="55"/>
      <c r="E37" s="55"/>
      <c r="F37" s="55"/>
      <c r="G37" s="55"/>
      <c r="H37" s="55"/>
      <c r="I37" s="55"/>
      <c r="J37" s="55"/>
      <c r="K37" s="55"/>
      <c r="L37" s="56"/>
      <c r="P37" s="128" t="s">
        <v>27</v>
      </c>
      <c r="Q37" s="128" t="s">
        <v>28</v>
      </c>
    </row>
    <row r="38" spans="1:17" x14ac:dyDescent="0.2">
      <c r="B38" s="281" t="s">
        <v>65</v>
      </c>
      <c r="C38" s="282"/>
      <c r="D38" s="282"/>
      <c r="E38" s="282"/>
      <c r="F38" s="282"/>
      <c r="G38" s="282"/>
      <c r="H38" s="282"/>
      <c r="I38" s="282"/>
      <c r="J38" s="282"/>
      <c r="K38" s="282"/>
      <c r="L38" s="283"/>
    </row>
    <row r="39" spans="1:17" ht="30" customHeight="1" x14ac:dyDescent="0.2">
      <c r="B39" s="278" t="s">
        <v>66</v>
      </c>
      <c r="C39" s="279"/>
      <c r="D39" s="279"/>
      <c r="E39" s="279"/>
      <c r="F39" s="279"/>
      <c r="G39" s="279"/>
      <c r="H39" s="279"/>
      <c r="I39" s="279"/>
      <c r="J39" s="279"/>
      <c r="K39" s="279"/>
      <c r="L39" s="280"/>
      <c r="N39" s="31"/>
      <c r="O39" s="57"/>
    </row>
    <row r="40" spans="1:17" ht="27" customHeight="1" x14ac:dyDescent="0.2">
      <c r="B40" s="265" t="s">
        <v>67</v>
      </c>
      <c r="C40" s="266"/>
      <c r="D40" s="266"/>
      <c r="E40" s="266"/>
      <c r="F40" s="266"/>
      <c r="G40" s="266"/>
      <c r="H40" s="266"/>
      <c r="I40" s="266"/>
      <c r="J40" s="266"/>
      <c r="K40" s="266"/>
      <c r="L40" s="267"/>
    </row>
    <row r="41" spans="1:17" x14ac:dyDescent="0.2">
      <c r="B41" s="281" t="s">
        <v>68</v>
      </c>
      <c r="C41" s="282"/>
      <c r="D41" s="282"/>
      <c r="E41" s="282"/>
      <c r="F41" s="282"/>
      <c r="G41" s="282"/>
      <c r="H41" s="282"/>
      <c r="I41" s="282"/>
      <c r="J41" s="282"/>
      <c r="K41" s="282"/>
      <c r="L41" s="283"/>
    </row>
    <row r="42" spans="1:17" ht="15" customHeight="1" x14ac:dyDescent="0.2">
      <c r="B42" s="265" t="s">
        <v>69</v>
      </c>
      <c r="C42" s="266"/>
      <c r="D42" s="266"/>
      <c r="E42" s="266"/>
      <c r="F42" s="266"/>
      <c r="G42" s="266"/>
      <c r="H42" s="266"/>
      <c r="I42" s="266"/>
      <c r="J42" s="266"/>
      <c r="K42" s="266"/>
      <c r="L42" s="267"/>
    </row>
    <row r="43" spans="1:17" s="58" customFormat="1" ht="15" customHeight="1" x14ac:dyDescent="0.2">
      <c r="B43" s="262" t="s">
        <v>70</v>
      </c>
      <c r="C43" s="263"/>
      <c r="D43" s="263"/>
      <c r="E43" s="263"/>
      <c r="F43" s="263"/>
      <c r="G43" s="263"/>
      <c r="H43" s="263"/>
      <c r="I43" s="263"/>
      <c r="J43" s="263"/>
      <c r="K43" s="263"/>
      <c r="L43" s="264"/>
    </row>
    <row r="46" spans="1:17" x14ac:dyDescent="0.2">
      <c r="G46" s="59"/>
    </row>
  </sheetData>
  <sheetProtection insertRows="0" selectLockedCells="1"/>
  <mergeCells count="17">
    <mergeCell ref="N2:P2"/>
    <mergeCell ref="G3:L3"/>
    <mergeCell ref="B39:L39"/>
    <mergeCell ref="B40:L40"/>
    <mergeCell ref="B41:L41"/>
    <mergeCell ref="B38:L38"/>
    <mergeCell ref="B3:B4"/>
    <mergeCell ref="C3:C4"/>
    <mergeCell ref="D3:D4"/>
    <mergeCell ref="E3:E4"/>
    <mergeCell ref="F3:F4"/>
    <mergeCell ref="B43:L43"/>
    <mergeCell ref="B42:L42"/>
    <mergeCell ref="A6:A11"/>
    <mergeCell ref="A2:A4"/>
    <mergeCell ref="B2:L2"/>
    <mergeCell ref="A12:A31"/>
  </mergeCells>
  <hyperlinks>
    <hyperlink ref="B43" r:id="rId1" xr:uid="{AA12A291-1827-46DF-B715-0CED46EDB922}"/>
  </hyperlinks>
  <pageMargins left="0.7" right="0.7" top="0.75" bottom="0.75" header="0.3" footer="0.3"/>
  <pageSetup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74C46F-C5CB-4918-85BA-B07A65C09338}">
  <dimension ref="A1:AF42"/>
  <sheetViews>
    <sheetView workbookViewId="0">
      <selection sqref="A1:Y1"/>
    </sheetView>
  </sheetViews>
  <sheetFormatPr defaultRowHeight="14.25" x14ac:dyDescent="0.2"/>
  <cols>
    <col min="1" max="1" width="39.28515625" style="16" customWidth="1"/>
    <col min="2" max="2" width="13" style="16" customWidth="1"/>
    <col min="3" max="3" width="10.28515625" style="16" customWidth="1"/>
    <col min="4" max="4" width="9.7109375" style="16" customWidth="1"/>
    <col min="5" max="6" width="10.28515625" style="16" customWidth="1"/>
    <col min="7" max="7" width="9.28515625" style="16" customWidth="1"/>
    <col min="8" max="10" width="10" style="16" customWidth="1"/>
    <col min="11" max="11" width="9.42578125" style="16" customWidth="1"/>
    <col min="12" max="12" width="10.85546875" style="16" customWidth="1"/>
    <col min="13" max="13" width="9.7109375" style="16" customWidth="1"/>
    <col min="14" max="14" width="11.28515625" style="16" customWidth="1"/>
    <col min="15" max="15" width="9.140625" style="16" customWidth="1"/>
    <col min="16" max="16" width="11.140625" style="16" customWidth="1"/>
    <col min="17" max="17" width="9.42578125" style="16" customWidth="1"/>
    <col min="18" max="18" width="10.7109375" style="16" customWidth="1"/>
    <col min="19" max="19" width="9.5703125" style="16" customWidth="1"/>
    <col min="20" max="20" width="11.5703125" style="16" customWidth="1"/>
    <col min="21" max="21" width="9.85546875" style="16" customWidth="1"/>
    <col min="22" max="22" width="11.28515625" style="16" customWidth="1"/>
    <col min="23" max="23" width="9.28515625" style="16" customWidth="1"/>
    <col min="24" max="24" width="11" style="16" customWidth="1"/>
    <col min="25" max="25" width="12.5703125" style="16" customWidth="1"/>
    <col min="26" max="16384" width="9.140625" style="16"/>
  </cols>
  <sheetData>
    <row r="1" spans="1:32" ht="35.25" customHeight="1" x14ac:dyDescent="0.2">
      <c r="A1" s="210" t="s">
        <v>136</v>
      </c>
      <c r="B1" s="210"/>
      <c r="C1" s="210"/>
      <c r="D1" s="210"/>
      <c r="E1" s="210"/>
      <c r="F1" s="210"/>
      <c r="G1" s="210"/>
      <c r="H1" s="210"/>
      <c r="I1" s="210"/>
      <c r="J1" s="210"/>
      <c r="K1" s="210"/>
      <c r="L1" s="210"/>
      <c r="M1" s="210"/>
      <c r="N1" s="210"/>
      <c r="O1" s="210"/>
      <c r="P1" s="210"/>
      <c r="Q1" s="210"/>
      <c r="R1" s="210"/>
      <c r="S1" s="210"/>
      <c r="T1" s="210"/>
      <c r="U1" s="210"/>
      <c r="V1" s="210"/>
      <c r="W1" s="210"/>
      <c r="X1" s="210"/>
      <c r="Y1" s="210"/>
      <c r="Z1" s="44"/>
      <c r="AA1" s="44"/>
      <c r="AB1" s="31"/>
      <c r="AC1" s="31"/>
      <c r="AD1" s="60"/>
      <c r="AE1" s="60"/>
      <c r="AF1" s="60"/>
    </row>
    <row r="2" spans="1:32" x14ac:dyDescent="0.2">
      <c r="A2" s="211" t="s">
        <v>71</v>
      </c>
      <c r="B2" s="214" t="s">
        <v>72</v>
      </c>
      <c r="C2" s="225" t="s">
        <v>73</v>
      </c>
      <c r="D2" s="226"/>
      <c r="E2" s="226"/>
      <c r="F2" s="226"/>
      <c r="G2" s="226"/>
      <c r="H2" s="226"/>
      <c r="I2" s="226"/>
      <c r="J2" s="226"/>
      <c r="K2" s="226"/>
      <c r="L2" s="226"/>
      <c r="M2" s="226"/>
      <c r="N2" s="227"/>
      <c r="O2" s="219" t="s">
        <v>74</v>
      </c>
      <c r="P2" s="220"/>
      <c r="Q2" s="220"/>
      <c r="R2" s="220"/>
      <c r="S2" s="220"/>
      <c r="T2" s="220"/>
      <c r="U2" s="220"/>
      <c r="V2" s="220"/>
      <c r="W2" s="220"/>
      <c r="X2" s="221"/>
      <c r="Y2" s="94" t="s">
        <v>75</v>
      </c>
      <c r="Z2" s="44"/>
      <c r="AA2" s="44"/>
      <c r="AB2" s="31"/>
      <c r="AC2" s="31"/>
      <c r="AD2" s="60"/>
      <c r="AE2" s="60"/>
      <c r="AF2" s="60"/>
    </row>
    <row r="3" spans="1:32" x14ac:dyDescent="0.2">
      <c r="A3" s="212"/>
      <c r="B3" s="215"/>
      <c r="C3" s="228" t="s">
        <v>137</v>
      </c>
      <c r="D3" s="229"/>
      <c r="E3" s="229"/>
      <c r="F3" s="230"/>
      <c r="G3" s="228" t="s">
        <v>138</v>
      </c>
      <c r="H3" s="229"/>
      <c r="I3" s="229"/>
      <c r="J3" s="230"/>
      <c r="K3" s="222" t="s">
        <v>139</v>
      </c>
      <c r="L3" s="223"/>
      <c r="M3" s="223"/>
      <c r="N3" s="224"/>
      <c r="O3" s="231" t="s">
        <v>137</v>
      </c>
      <c r="P3" s="232"/>
      <c r="Q3" s="232"/>
      <c r="R3" s="232"/>
      <c r="S3" s="233" t="s">
        <v>138</v>
      </c>
      <c r="T3" s="234"/>
      <c r="U3" s="234"/>
      <c r="V3" s="235"/>
      <c r="W3" s="234" t="s">
        <v>139</v>
      </c>
      <c r="X3" s="235"/>
      <c r="Y3" s="95" t="s">
        <v>76</v>
      </c>
      <c r="Z3" s="44"/>
      <c r="AA3" s="44"/>
      <c r="AB3" s="31"/>
      <c r="AC3" s="31"/>
      <c r="AD3" s="60"/>
      <c r="AE3" s="60"/>
      <c r="AF3" s="60"/>
    </row>
    <row r="4" spans="1:32" ht="59.25" customHeight="1" x14ac:dyDescent="0.2">
      <c r="A4" s="213"/>
      <c r="B4" s="216"/>
      <c r="C4" s="97" t="s">
        <v>133</v>
      </c>
      <c r="D4" s="97" t="s">
        <v>134</v>
      </c>
      <c r="E4" s="98" t="s">
        <v>135</v>
      </c>
      <c r="F4" s="98" t="s">
        <v>144</v>
      </c>
      <c r="G4" s="97" t="s">
        <v>133</v>
      </c>
      <c r="H4" s="99" t="s">
        <v>134</v>
      </c>
      <c r="I4" s="97" t="s">
        <v>135</v>
      </c>
      <c r="J4" s="97" t="s">
        <v>144</v>
      </c>
      <c r="K4" s="97" t="s">
        <v>133</v>
      </c>
      <c r="L4" s="99" t="s">
        <v>134</v>
      </c>
      <c r="M4" s="97" t="s">
        <v>135</v>
      </c>
      <c r="N4" s="97" t="s">
        <v>141</v>
      </c>
      <c r="O4" s="89" t="s">
        <v>133</v>
      </c>
      <c r="P4" s="89" t="s">
        <v>134</v>
      </c>
      <c r="Q4" s="90" t="s">
        <v>135</v>
      </c>
      <c r="R4" s="90" t="s">
        <v>141</v>
      </c>
      <c r="S4" s="89" t="s">
        <v>133</v>
      </c>
      <c r="T4" s="89" t="s">
        <v>134</v>
      </c>
      <c r="U4" s="89" t="s">
        <v>135</v>
      </c>
      <c r="V4" s="89" t="s">
        <v>145</v>
      </c>
      <c r="W4" s="217" t="s">
        <v>77</v>
      </c>
      <c r="X4" s="218"/>
      <c r="Y4" s="96"/>
      <c r="Z4" s="44"/>
      <c r="AA4" s="44"/>
      <c r="AB4" s="31"/>
      <c r="AC4" s="31"/>
      <c r="AD4" s="60"/>
      <c r="AE4" s="60"/>
      <c r="AF4" s="60"/>
    </row>
    <row r="5" spans="1:32" ht="16.5" x14ac:dyDescent="0.2">
      <c r="A5" s="61" t="s">
        <v>127</v>
      </c>
      <c r="B5" s="62">
        <v>165</v>
      </c>
      <c r="C5" s="63">
        <v>26</v>
      </c>
      <c r="D5" s="64">
        <f>B5*C5</f>
        <v>4290</v>
      </c>
      <c r="E5" s="65">
        <v>26</v>
      </c>
      <c r="F5" s="64">
        <f>B5*E5</f>
        <v>4290</v>
      </c>
      <c r="G5" s="66">
        <v>52</v>
      </c>
      <c r="H5" s="67">
        <f>G5*B5</f>
        <v>8580</v>
      </c>
      <c r="I5" s="65">
        <v>52</v>
      </c>
      <c r="J5" s="64">
        <f>B5*I5</f>
        <v>8580</v>
      </c>
      <c r="K5" s="66">
        <v>104</v>
      </c>
      <c r="L5" s="67">
        <f>B5*K5</f>
        <v>17160</v>
      </c>
      <c r="M5" s="65">
        <v>104</v>
      </c>
      <c r="N5" s="64">
        <f>B5*M5</f>
        <v>17160</v>
      </c>
      <c r="O5" s="66">
        <v>52</v>
      </c>
      <c r="P5" s="64">
        <f>B5*O5</f>
        <v>8580</v>
      </c>
      <c r="Q5" s="65">
        <v>52</v>
      </c>
      <c r="R5" s="64">
        <f>B5*Q5</f>
        <v>8580</v>
      </c>
      <c r="S5" s="66">
        <v>104</v>
      </c>
      <c r="T5" s="64">
        <f>B5*S5</f>
        <v>17160</v>
      </c>
      <c r="U5" s="65">
        <v>104</v>
      </c>
      <c r="V5" s="64">
        <f t="shared" ref="V5:V24" si="0">B5*U5</f>
        <v>17160</v>
      </c>
      <c r="W5" s="63">
        <v>150</v>
      </c>
      <c r="X5" s="67">
        <f>B5*W5</f>
        <v>24750</v>
      </c>
      <c r="Y5" s="68"/>
      <c r="Z5" s="31"/>
      <c r="AA5" s="31"/>
      <c r="AB5" s="31"/>
      <c r="AC5" s="31"/>
      <c r="AD5" s="60"/>
      <c r="AE5" s="60"/>
      <c r="AF5" s="60"/>
    </row>
    <row r="6" spans="1:32" x14ac:dyDescent="0.2">
      <c r="A6" s="106" t="s">
        <v>78</v>
      </c>
      <c r="B6" s="107">
        <v>330</v>
      </c>
      <c r="C6" s="152">
        <v>0</v>
      </c>
      <c r="D6" s="153">
        <f t="shared" ref="D6:D9" si="1">B6*C6</f>
        <v>0</v>
      </c>
      <c r="E6" s="154">
        <v>0</v>
      </c>
      <c r="F6" s="155">
        <f t="shared" ref="F6:F24" si="2">B6*E6</f>
        <v>0</v>
      </c>
      <c r="G6" s="152">
        <v>0</v>
      </c>
      <c r="H6" s="153">
        <f t="shared" ref="H6:H24" si="3">G6*B6</f>
        <v>0</v>
      </c>
      <c r="I6" s="156">
        <v>0</v>
      </c>
      <c r="J6" s="153">
        <f t="shared" ref="J6:J24" si="4">B6*I6</f>
        <v>0</v>
      </c>
      <c r="K6" s="152">
        <v>0</v>
      </c>
      <c r="L6" s="153">
        <f t="shared" ref="L6:L9" si="5">B6*K6</f>
        <v>0</v>
      </c>
      <c r="M6" s="154">
        <v>0</v>
      </c>
      <c r="N6" s="155">
        <f t="shared" ref="N6:N24" si="6">B6*M6</f>
        <v>0</v>
      </c>
      <c r="O6" s="108">
        <v>0</v>
      </c>
      <c r="P6" s="109">
        <f t="shared" ref="P6:P20" si="7">B6*O6</f>
        <v>0</v>
      </c>
      <c r="Q6" s="110">
        <v>0</v>
      </c>
      <c r="R6" s="111">
        <f t="shared" ref="R6:R24" si="8">B6*Q6</f>
        <v>0</v>
      </c>
      <c r="S6" s="108">
        <v>0</v>
      </c>
      <c r="T6" s="109">
        <f t="shared" ref="T6:T24" si="9">B6*S6</f>
        <v>0</v>
      </c>
      <c r="U6" s="112">
        <v>0</v>
      </c>
      <c r="V6" s="109">
        <f t="shared" si="0"/>
        <v>0</v>
      </c>
      <c r="W6" s="108">
        <v>0</v>
      </c>
      <c r="X6" s="109">
        <f t="shared" ref="X6:X7" si="10">B6*W6</f>
        <v>0</v>
      </c>
      <c r="Y6" s="143"/>
      <c r="Z6" s="31"/>
      <c r="AA6" s="31"/>
      <c r="AB6" s="31"/>
      <c r="AC6" s="31"/>
      <c r="AD6" s="60"/>
      <c r="AE6" s="60"/>
      <c r="AF6" s="60"/>
    </row>
    <row r="7" spans="1:32" x14ac:dyDescent="0.2">
      <c r="A7" s="61" t="s">
        <v>79</v>
      </c>
      <c r="B7" s="62">
        <v>300</v>
      </c>
      <c r="C7" s="63">
        <v>26</v>
      </c>
      <c r="D7" s="67">
        <f t="shared" si="1"/>
        <v>7800</v>
      </c>
      <c r="E7" s="65">
        <v>26</v>
      </c>
      <c r="F7" s="64">
        <f t="shared" si="2"/>
        <v>7800</v>
      </c>
      <c r="G7" s="63">
        <v>26</v>
      </c>
      <c r="H7" s="67">
        <f t="shared" si="3"/>
        <v>7800</v>
      </c>
      <c r="I7" s="69">
        <v>26</v>
      </c>
      <c r="J7" s="67">
        <f t="shared" si="4"/>
        <v>7800</v>
      </c>
      <c r="K7" s="63">
        <v>52</v>
      </c>
      <c r="L7" s="67">
        <f t="shared" si="5"/>
        <v>15600</v>
      </c>
      <c r="M7" s="65">
        <v>52</v>
      </c>
      <c r="N7" s="64">
        <f t="shared" si="6"/>
        <v>15600</v>
      </c>
      <c r="O7" s="63">
        <v>26</v>
      </c>
      <c r="P7" s="67">
        <f t="shared" si="7"/>
        <v>7800</v>
      </c>
      <c r="Q7" s="65">
        <v>26</v>
      </c>
      <c r="R7" s="64">
        <f t="shared" si="8"/>
        <v>7800</v>
      </c>
      <c r="S7" s="63">
        <v>52</v>
      </c>
      <c r="T7" s="67">
        <f t="shared" si="9"/>
        <v>15600</v>
      </c>
      <c r="U7" s="69">
        <v>52</v>
      </c>
      <c r="V7" s="67">
        <f t="shared" si="0"/>
        <v>15600</v>
      </c>
      <c r="W7" s="63">
        <v>52</v>
      </c>
      <c r="X7" s="67">
        <f t="shared" si="10"/>
        <v>15600</v>
      </c>
      <c r="Y7" s="68"/>
      <c r="Z7" s="31"/>
      <c r="AA7" s="31"/>
      <c r="AB7" s="31"/>
      <c r="AC7" s="31"/>
      <c r="AD7" s="60"/>
      <c r="AE7" s="60"/>
      <c r="AF7" s="60"/>
    </row>
    <row r="8" spans="1:32" x14ac:dyDescent="0.2">
      <c r="A8" s="106" t="s">
        <v>80</v>
      </c>
      <c r="B8" s="107">
        <v>351</v>
      </c>
      <c r="C8" s="152">
        <v>1</v>
      </c>
      <c r="D8" s="153">
        <f t="shared" si="1"/>
        <v>351</v>
      </c>
      <c r="E8" s="154">
        <v>1</v>
      </c>
      <c r="F8" s="155">
        <f t="shared" si="2"/>
        <v>351</v>
      </c>
      <c r="G8" s="152">
        <v>1</v>
      </c>
      <c r="H8" s="153">
        <f t="shared" si="3"/>
        <v>351</v>
      </c>
      <c r="I8" s="156">
        <v>1</v>
      </c>
      <c r="J8" s="153">
        <f t="shared" si="4"/>
        <v>351</v>
      </c>
      <c r="K8" s="152">
        <v>1</v>
      </c>
      <c r="L8" s="153">
        <f t="shared" si="5"/>
        <v>351</v>
      </c>
      <c r="M8" s="156">
        <v>2</v>
      </c>
      <c r="N8" s="155">
        <f t="shared" si="6"/>
        <v>702</v>
      </c>
      <c r="O8" s="108">
        <v>1</v>
      </c>
      <c r="P8" s="109">
        <f t="shared" si="7"/>
        <v>351</v>
      </c>
      <c r="Q8" s="110">
        <v>1</v>
      </c>
      <c r="R8" s="111">
        <f t="shared" si="8"/>
        <v>351</v>
      </c>
      <c r="S8" s="108">
        <v>1</v>
      </c>
      <c r="T8" s="109">
        <f t="shared" si="9"/>
        <v>351</v>
      </c>
      <c r="U8" s="112">
        <v>1</v>
      </c>
      <c r="V8" s="109">
        <f t="shared" si="0"/>
        <v>351</v>
      </c>
      <c r="W8" s="108">
        <v>1</v>
      </c>
      <c r="X8" s="109">
        <f>B8*W8</f>
        <v>351</v>
      </c>
      <c r="Y8" s="143"/>
      <c r="Z8" s="31"/>
      <c r="AA8" s="31"/>
      <c r="AB8" s="31"/>
      <c r="AC8" s="31"/>
      <c r="AD8" s="60"/>
      <c r="AE8" s="60"/>
      <c r="AF8" s="60"/>
    </row>
    <row r="9" spans="1:32" ht="15" customHeight="1" x14ac:dyDescent="0.2">
      <c r="A9" s="61" t="s">
        <v>81</v>
      </c>
      <c r="B9" s="70">
        <v>331</v>
      </c>
      <c r="C9" s="71">
        <v>0</v>
      </c>
      <c r="D9" s="67">
        <f t="shared" si="1"/>
        <v>0</v>
      </c>
      <c r="E9" s="65">
        <v>0</v>
      </c>
      <c r="F9" s="64">
        <f t="shared" si="2"/>
        <v>0</v>
      </c>
      <c r="G9" s="71">
        <v>2</v>
      </c>
      <c r="H9" s="67">
        <f t="shared" si="3"/>
        <v>662</v>
      </c>
      <c r="I9" s="69">
        <v>2</v>
      </c>
      <c r="J9" s="67">
        <f t="shared" si="4"/>
        <v>662</v>
      </c>
      <c r="K9" s="71">
        <v>4</v>
      </c>
      <c r="L9" s="67">
        <f t="shared" si="5"/>
        <v>1324</v>
      </c>
      <c r="M9" s="69">
        <v>3</v>
      </c>
      <c r="N9" s="64">
        <f t="shared" si="6"/>
        <v>993</v>
      </c>
      <c r="O9" s="71">
        <v>4</v>
      </c>
      <c r="P9" s="67">
        <f t="shared" si="7"/>
        <v>1324</v>
      </c>
      <c r="Q9" s="69">
        <v>3</v>
      </c>
      <c r="R9" s="64">
        <f t="shared" si="8"/>
        <v>993</v>
      </c>
      <c r="S9" s="71">
        <v>10</v>
      </c>
      <c r="T9" s="67">
        <f t="shared" si="9"/>
        <v>3310</v>
      </c>
      <c r="U9" s="69">
        <v>4</v>
      </c>
      <c r="V9" s="67">
        <f t="shared" si="0"/>
        <v>1324</v>
      </c>
      <c r="W9" s="71">
        <v>12</v>
      </c>
      <c r="X9" s="67">
        <f t="shared" ref="X9:X24" si="11">B9*W9</f>
        <v>3972</v>
      </c>
      <c r="Y9" s="72"/>
      <c r="Z9" s="31"/>
      <c r="AA9" s="31"/>
      <c r="AB9" s="31"/>
      <c r="AC9" s="31"/>
      <c r="AD9" s="60"/>
      <c r="AE9" s="60"/>
      <c r="AF9" s="60"/>
    </row>
    <row r="10" spans="1:32" x14ac:dyDescent="0.2">
      <c r="A10" s="106" t="s">
        <v>82</v>
      </c>
      <c r="B10" s="107">
        <v>1200</v>
      </c>
      <c r="C10" s="152">
        <v>0</v>
      </c>
      <c r="D10" s="153">
        <f>B10*C10</f>
        <v>0</v>
      </c>
      <c r="E10" s="154">
        <v>0</v>
      </c>
      <c r="F10" s="155">
        <f t="shared" si="2"/>
        <v>0</v>
      </c>
      <c r="G10" s="152">
        <v>1</v>
      </c>
      <c r="H10" s="153">
        <f t="shared" si="3"/>
        <v>1200</v>
      </c>
      <c r="I10" s="156">
        <v>1</v>
      </c>
      <c r="J10" s="153">
        <f t="shared" si="4"/>
        <v>1200</v>
      </c>
      <c r="K10" s="152">
        <v>3</v>
      </c>
      <c r="L10" s="153">
        <f>B10*K10</f>
        <v>3600</v>
      </c>
      <c r="M10" s="156">
        <v>3</v>
      </c>
      <c r="N10" s="155">
        <f t="shared" si="6"/>
        <v>3600</v>
      </c>
      <c r="O10" s="108">
        <v>2</v>
      </c>
      <c r="P10" s="109">
        <f t="shared" si="7"/>
        <v>2400</v>
      </c>
      <c r="Q10" s="112">
        <v>4</v>
      </c>
      <c r="R10" s="111">
        <f t="shared" si="8"/>
        <v>4800</v>
      </c>
      <c r="S10" s="108">
        <v>6</v>
      </c>
      <c r="T10" s="109">
        <f t="shared" si="9"/>
        <v>7200</v>
      </c>
      <c r="U10" s="112">
        <v>6</v>
      </c>
      <c r="V10" s="109">
        <f t="shared" si="0"/>
        <v>7200</v>
      </c>
      <c r="W10" s="108">
        <v>8</v>
      </c>
      <c r="X10" s="109">
        <f t="shared" si="11"/>
        <v>9600</v>
      </c>
      <c r="Y10" s="143"/>
      <c r="Z10" s="31"/>
      <c r="AA10" s="31"/>
      <c r="AB10" s="31"/>
      <c r="AC10" s="31"/>
      <c r="AD10" s="60"/>
      <c r="AE10" s="60"/>
      <c r="AF10" s="60"/>
    </row>
    <row r="11" spans="1:32" x14ac:dyDescent="0.2">
      <c r="A11" s="61" t="s">
        <v>83</v>
      </c>
      <c r="B11" s="62">
        <v>555</v>
      </c>
      <c r="C11" s="63">
        <v>0</v>
      </c>
      <c r="D11" s="67">
        <f t="shared" ref="D11:D24" si="12">B11*C11</f>
        <v>0</v>
      </c>
      <c r="E11" s="65">
        <v>0</v>
      </c>
      <c r="F11" s="64">
        <f t="shared" si="2"/>
        <v>0</v>
      </c>
      <c r="G11" s="63">
        <v>2</v>
      </c>
      <c r="H11" s="67">
        <f>B11*G11</f>
        <v>1110</v>
      </c>
      <c r="I11" s="69">
        <v>2</v>
      </c>
      <c r="J11" s="67">
        <f t="shared" si="4"/>
        <v>1110</v>
      </c>
      <c r="K11" s="63">
        <v>3</v>
      </c>
      <c r="L11" s="67">
        <f t="shared" ref="L11:L24" si="13">B11*K11</f>
        <v>1665</v>
      </c>
      <c r="M11" s="69">
        <v>2</v>
      </c>
      <c r="N11" s="64">
        <f t="shared" si="6"/>
        <v>1110</v>
      </c>
      <c r="O11" s="63">
        <v>4</v>
      </c>
      <c r="P11" s="67">
        <f t="shared" si="7"/>
        <v>2220</v>
      </c>
      <c r="Q11" s="69">
        <v>0</v>
      </c>
      <c r="R11" s="64">
        <f t="shared" si="8"/>
        <v>0</v>
      </c>
      <c r="S11" s="63">
        <v>6</v>
      </c>
      <c r="T11" s="67">
        <f t="shared" si="9"/>
        <v>3330</v>
      </c>
      <c r="U11" s="69">
        <v>2</v>
      </c>
      <c r="V11" s="67">
        <f t="shared" si="0"/>
        <v>1110</v>
      </c>
      <c r="W11" s="63">
        <v>8</v>
      </c>
      <c r="X11" s="67">
        <f t="shared" si="11"/>
        <v>4440</v>
      </c>
      <c r="Y11" s="68"/>
      <c r="Z11" s="31"/>
      <c r="AA11" s="31"/>
      <c r="AB11" s="31"/>
      <c r="AC11" s="31"/>
      <c r="AD11" s="60"/>
      <c r="AE11" s="60"/>
      <c r="AF11" s="60"/>
    </row>
    <row r="12" spans="1:32" x14ac:dyDescent="0.2">
      <c r="A12" s="106" t="s">
        <v>84</v>
      </c>
      <c r="B12" s="114">
        <v>512</v>
      </c>
      <c r="C12" s="157">
        <v>0</v>
      </c>
      <c r="D12" s="153">
        <f t="shared" si="12"/>
        <v>0</v>
      </c>
      <c r="E12" s="154">
        <v>1</v>
      </c>
      <c r="F12" s="155">
        <f t="shared" si="2"/>
        <v>512</v>
      </c>
      <c r="G12" s="157">
        <v>0</v>
      </c>
      <c r="H12" s="153">
        <f>B12*G12</f>
        <v>0</v>
      </c>
      <c r="I12" s="156">
        <v>2</v>
      </c>
      <c r="J12" s="153">
        <f t="shared" si="4"/>
        <v>1024</v>
      </c>
      <c r="K12" s="158">
        <v>3</v>
      </c>
      <c r="L12" s="153">
        <f t="shared" si="13"/>
        <v>1536</v>
      </c>
      <c r="M12" s="156">
        <v>3</v>
      </c>
      <c r="N12" s="155">
        <f t="shared" si="6"/>
        <v>1536</v>
      </c>
      <c r="O12" s="108">
        <v>0</v>
      </c>
      <c r="P12" s="109">
        <f t="shared" si="7"/>
        <v>0</v>
      </c>
      <c r="Q12" s="112">
        <v>2</v>
      </c>
      <c r="R12" s="111">
        <f t="shared" si="8"/>
        <v>1024</v>
      </c>
      <c r="S12" s="108">
        <v>6</v>
      </c>
      <c r="T12" s="109">
        <f t="shared" si="9"/>
        <v>3072</v>
      </c>
      <c r="U12" s="112">
        <v>3</v>
      </c>
      <c r="V12" s="109">
        <f t="shared" si="0"/>
        <v>1536</v>
      </c>
      <c r="W12" s="108">
        <v>10</v>
      </c>
      <c r="X12" s="109">
        <f t="shared" si="11"/>
        <v>5120</v>
      </c>
      <c r="Y12" s="143"/>
      <c r="Z12" s="31"/>
      <c r="AA12" s="31"/>
      <c r="AB12" s="31"/>
      <c r="AC12" s="31"/>
      <c r="AD12" s="60"/>
      <c r="AE12" s="60"/>
      <c r="AF12" s="60"/>
    </row>
    <row r="13" spans="1:32" x14ac:dyDescent="0.2">
      <c r="A13" s="61" t="s">
        <v>128</v>
      </c>
      <c r="B13" s="62"/>
      <c r="C13" s="63">
        <v>0</v>
      </c>
      <c r="D13" s="67">
        <f t="shared" si="12"/>
        <v>0</v>
      </c>
      <c r="E13" s="65">
        <v>0</v>
      </c>
      <c r="F13" s="64">
        <f t="shared" si="2"/>
        <v>0</v>
      </c>
      <c r="G13" s="63">
        <v>0</v>
      </c>
      <c r="H13" s="67">
        <f t="shared" si="3"/>
        <v>0</v>
      </c>
      <c r="I13" s="69">
        <v>0</v>
      </c>
      <c r="J13" s="67">
        <f t="shared" si="4"/>
        <v>0</v>
      </c>
      <c r="K13" s="63">
        <v>1</v>
      </c>
      <c r="L13" s="67">
        <f t="shared" si="13"/>
        <v>0</v>
      </c>
      <c r="M13" s="69">
        <v>0</v>
      </c>
      <c r="N13" s="64">
        <f t="shared" si="6"/>
        <v>0</v>
      </c>
      <c r="O13" s="63">
        <v>1</v>
      </c>
      <c r="P13" s="67">
        <f t="shared" si="7"/>
        <v>0</v>
      </c>
      <c r="Q13" s="69">
        <v>0</v>
      </c>
      <c r="R13" s="64">
        <f t="shared" si="8"/>
        <v>0</v>
      </c>
      <c r="S13" s="63">
        <v>0</v>
      </c>
      <c r="T13" s="67">
        <f t="shared" si="9"/>
        <v>0</v>
      </c>
      <c r="U13" s="69">
        <v>0</v>
      </c>
      <c r="V13" s="67">
        <f t="shared" si="0"/>
        <v>0</v>
      </c>
      <c r="W13" s="63">
        <v>0</v>
      </c>
      <c r="X13" s="67">
        <f t="shared" si="11"/>
        <v>0</v>
      </c>
      <c r="Y13" s="68"/>
      <c r="Z13" s="31"/>
      <c r="AA13" s="31"/>
      <c r="AB13" s="31"/>
      <c r="AC13" s="31"/>
      <c r="AD13" s="60"/>
      <c r="AE13" s="60"/>
      <c r="AF13" s="60"/>
    </row>
    <row r="14" spans="1:32" x14ac:dyDescent="0.2">
      <c r="A14" s="106" t="s">
        <v>85</v>
      </c>
      <c r="B14" s="107">
        <v>18550</v>
      </c>
      <c r="C14" s="152">
        <v>0</v>
      </c>
      <c r="D14" s="153">
        <f t="shared" si="12"/>
        <v>0</v>
      </c>
      <c r="E14" s="154">
        <v>0</v>
      </c>
      <c r="F14" s="155">
        <f t="shared" si="2"/>
        <v>0</v>
      </c>
      <c r="G14" s="152">
        <v>0</v>
      </c>
      <c r="H14" s="153">
        <f t="shared" si="3"/>
        <v>0</v>
      </c>
      <c r="I14" s="156">
        <v>0</v>
      </c>
      <c r="J14" s="153">
        <f t="shared" si="4"/>
        <v>0</v>
      </c>
      <c r="K14" s="159">
        <v>1</v>
      </c>
      <c r="L14" s="153">
        <f t="shared" si="13"/>
        <v>18550</v>
      </c>
      <c r="M14" s="156">
        <v>0</v>
      </c>
      <c r="N14" s="155">
        <f t="shared" si="6"/>
        <v>0</v>
      </c>
      <c r="O14" s="116">
        <v>1</v>
      </c>
      <c r="P14" s="109">
        <f t="shared" si="7"/>
        <v>18550</v>
      </c>
      <c r="Q14" s="112">
        <v>0</v>
      </c>
      <c r="R14" s="111">
        <f t="shared" si="8"/>
        <v>0</v>
      </c>
      <c r="S14" s="116">
        <v>1</v>
      </c>
      <c r="T14" s="109">
        <f t="shared" si="9"/>
        <v>18550</v>
      </c>
      <c r="U14" s="112">
        <v>0</v>
      </c>
      <c r="V14" s="109">
        <f t="shared" si="0"/>
        <v>0</v>
      </c>
      <c r="W14" s="116">
        <v>1</v>
      </c>
      <c r="X14" s="109">
        <f t="shared" si="11"/>
        <v>18550</v>
      </c>
      <c r="Y14" s="143"/>
      <c r="Z14" s="31"/>
      <c r="AA14" s="31"/>
      <c r="AB14" s="31"/>
      <c r="AC14" s="31"/>
      <c r="AD14" s="60"/>
      <c r="AE14" s="60"/>
      <c r="AF14" s="60"/>
    </row>
    <row r="15" spans="1:32" x14ac:dyDescent="0.2">
      <c r="A15" s="61" t="s">
        <v>86</v>
      </c>
      <c r="B15" s="62">
        <v>9275</v>
      </c>
      <c r="C15" s="63">
        <v>0</v>
      </c>
      <c r="D15" s="67">
        <f t="shared" si="12"/>
        <v>0</v>
      </c>
      <c r="E15" s="65">
        <v>0</v>
      </c>
      <c r="F15" s="64">
        <f t="shared" si="2"/>
        <v>0</v>
      </c>
      <c r="G15" s="63">
        <v>0</v>
      </c>
      <c r="H15" s="67">
        <f t="shared" si="3"/>
        <v>0</v>
      </c>
      <c r="I15" s="69">
        <v>0</v>
      </c>
      <c r="J15" s="67">
        <f t="shared" si="4"/>
        <v>0</v>
      </c>
      <c r="K15" s="73">
        <v>0</v>
      </c>
      <c r="L15" s="67">
        <f t="shared" si="13"/>
        <v>0</v>
      </c>
      <c r="M15" s="69">
        <v>1</v>
      </c>
      <c r="N15" s="64">
        <f t="shared" si="6"/>
        <v>9275</v>
      </c>
      <c r="O15" s="73">
        <v>0</v>
      </c>
      <c r="P15" s="67">
        <f t="shared" si="7"/>
        <v>0</v>
      </c>
      <c r="Q15" s="69">
        <v>1</v>
      </c>
      <c r="R15" s="64">
        <f t="shared" si="8"/>
        <v>9275</v>
      </c>
      <c r="S15" s="73">
        <v>0</v>
      </c>
      <c r="T15" s="67">
        <f t="shared" si="9"/>
        <v>0</v>
      </c>
      <c r="U15" s="69">
        <v>1</v>
      </c>
      <c r="V15" s="67">
        <f t="shared" si="0"/>
        <v>9275</v>
      </c>
      <c r="W15" s="73">
        <v>0</v>
      </c>
      <c r="X15" s="67">
        <f t="shared" si="11"/>
        <v>0</v>
      </c>
      <c r="Y15" s="68"/>
      <c r="Z15" s="31"/>
      <c r="AA15" s="31"/>
      <c r="AB15" s="31"/>
      <c r="AC15" s="31"/>
      <c r="AD15" s="60"/>
      <c r="AE15" s="60"/>
      <c r="AF15" s="60"/>
    </row>
    <row r="16" spans="1:32" x14ac:dyDescent="0.2">
      <c r="A16" s="106" t="s">
        <v>87</v>
      </c>
      <c r="B16" s="107">
        <v>3000</v>
      </c>
      <c r="C16" s="152">
        <v>0</v>
      </c>
      <c r="D16" s="153">
        <f t="shared" si="12"/>
        <v>0</v>
      </c>
      <c r="E16" s="154">
        <v>0</v>
      </c>
      <c r="F16" s="155">
        <f t="shared" si="2"/>
        <v>0</v>
      </c>
      <c r="G16" s="152">
        <v>0</v>
      </c>
      <c r="H16" s="153">
        <f t="shared" si="3"/>
        <v>0</v>
      </c>
      <c r="I16" s="156">
        <v>0</v>
      </c>
      <c r="J16" s="153">
        <f t="shared" si="4"/>
        <v>0</v>
      </c>
      <c r="K16" s="152">
        <v>1</v>
      </c>
      <c r="L16" s="153">
        <f t="shared" si="13"/>
        <v>3000</v>
      </c>
      <c r="M16" s="156">
        <v>1</v>
      </c>
      <c r="N16" s="155">
        <f t="shared" si="6"/>
        <v>3000</v>
      </c>
      <c r="O16" s="108">
        <v>1</v>
      </c>
      <c r="P16" s="109">
        <f t="shared" si="7"/>
        <v>3000</v>
      </c>
      <c r="Q16" s="112">
        <v>1</v>
      </c>
      <c r="R16" s="111">
        <f t="shared" si="8"/>
        <v>3000</v>
      </c>
      <c r="S16" s="108">
        <v>1</v>
      </c>
      <c r="T16" s="109">
        <f t="shared" si="9"/>
        <v>3000</v>
      </c>
      <c r="U16" s="112">
        <v>1</v>
      </c>
      <c r="V16" s="109">
        <f t="shared" si="0"/>
        <v>3000</v>
      </c>
      <c r="W16" s="108">
        <v>1</v>
      </c>
      <c r="X16" s="109">
        <f t="shared" si="11"/>
        <v>3000</v>
      </c>
      <c r="Y16" s="143"/>
      <c r="Z16" s="31"/>
      <c r="AA16" s="31"/>
      <c r="AB16" s="31"/>
      <c r="AC16" s="31"/>
      <c r="AD16" s="60"/>
      <c r="AE16" s="60"/>
      <c r="AF16" s="60"/>
    </row>
    <row r="17" spans="1:32" x14ac:dyDescent="0.2">
      <c r="A17" s="61" t="s">
        <v>88</v>
      </c>
      <c r="B17" s="62">
        <v>100</v>
      </c>
      <c r="C17" s="74">
        <v>0</v>
      </c>
      <c r="D17" s="67">
        <f t="shared" si="12"/>
        <v>0</v>
      </c>
      <c r="E17" s="65">
        <v>0</v>
      </c>
      <c r="F17" s="64">
        <f t="shared" si="2"/>
        <v>0</v>
      </c>
      <c r="G17" s="74">
        <v>0</v>
      </c>
      <c r="H17" s="67">
        <f t="shared" si="3"/>
        <v>0</v>
      </c>
      <c r="I17" s="69">
        <v>0</v>
      </c>
      <c r="J17" s="67">
        <f t="shared" si="4"/>
        <v>0</v>
      </c>
      <c r="K17" s="74">
        <v>38</v>
      </c>
      <c r="L17" s="67">
        <f t="shared" si="13"/>
        <v>3800</v>
      </c>
      <c r="M17" s="69">
        <v>38</v>
      </c>
      <c r="N17" s="64">
        <f t="shared" si="6"/>
        <v>3800</v>
      </c>
      <c r="O17" s="74">
        <v>20</v>
      </c>
      <c r="P17" s="67">
        <f>B17*O17</f>
        <v>2000</v>
      </c>
      <c r="Q17" s="69">
        <v>20</v>
      </c>
      <c r="R17" s="64">
        <f t="shared" si="8"/>
        <v>2000</v>
      </c>
      <c r="S17" s="74">
        <v>38</v>
      </c>
      <c r="T17" s="67">
        <f t="shared" si="9"/>
        <v>3800</v>
      </c>
      <c r="U17" s="69">
        <v>38</v>
      </c>
      <c r="V17" s="67">
        <f t="shared" si="0"/>
        <v>3800</v>
      </c>
      <c r="W17" s="71">
        <v>38</v>
      </c>
      <c r="X17" s="67">
        <f t="shared" si="11"/>
        <v>3800</v>
      </c>
      <c r="Y17" s="68"/>
      <c r="Z17" s="31"/>
      <c r="AA17" s="31"/>
      <c r="AB17" s="31"/>
      <c r="AC17" s="31"/>
      <c r="AD17" s="60"/>
      <c r="AE17" s="60"/>
      <c r="AF17" s="60"/>
    </row>
    <row r="18" spans="1:32" x14ac:dyDescent="0.2">
      <c r="A18" s="106" t="s">
        <v>89</v>
      </c>
      <c r="B18" s="114">
        <v>125</v>
      </c>
      <c r="C18" s="157">
        <v>0</v>
      </c>
      <c r="D18" s="153">
        <f t="shared" si="12"/>
        <v>0</v>
      </c>
      <c r="E18" s="154">
        <v>0</v>
      </c>
      <c r="F18" s="155">
        <f t="shared" si="2"/>
        <v>0</v>
      </c>
      <c r="G18" s="158">
        <v>6</v>
      </c>
      <c r="H18" s="153">
        <f t="shared" si="3"/>
        <v>750</v>
      </c>
      <c r="I18" s="156">
        <v>6</v>
      </c>
      <c r="J18" s="153">
        <f>B18*I18</f>
        <v>750</v>
      </c>
      <c r="K18" s="158">
        <v>6</v>
      </c>
      <c r="L18" s="153">
        <f t="shared" si="13"/>
        <v>750</v>
      </c>
      <c r="M18" s="156">
        <v>6</v>
      </c>
      <c r="N18" s="155">
        <f t="shared" si="6"/>
        <v>750</v>
      </c>
      <c r="O18" s="115">
        <v>0</v>
      </c>
      <c r="P18" s="109">
        <f t="shared" si="7"/>
        <v>0</v>
      </c>
      <c r="Q18" s="112">
        <v>0</v>
      </c>
      <c r="R18" s="111">
        <f t="shared" si="8"/>
        <v>0</v>
      </c>
      <c r="S18" s="115">
        <v>0</v>
      </c>
      <c r="T18" s="109">
        <f>B18*S18</f>
        <v>0</v>
      </c>
      <c r="U18" s="112">
        <v>0</v>
      </c>
      <c r="V18" s="109">
        <f t="shared" si="0"/>
        <v>0</v>
      </c>
      <c r="W18" s="115">
        <v>0</v>
      </c>
      <c r="X18" s="109">
        <f t="shared" si="11"/>
        <v>0</v>
      </c>
      <c r="Y18" s="143"/>
      <c r="Z18" s="31"/>
      <c r="AA18" s="31"/>
      <c r="AB18" s="31"/>
      <c r="AC18" s="31"/>
      <c r="AD18" s="60"/>
      <c r="AE18" s="60"/>
      <c r="AF18" s="60"/>
    </row>
    <row r="19" spans="1:32" x14ac:dyDescent="0.2">
      <c r="A19" s="61" t="s">
        <v>129</v>
      </c>
      <c r="B19" s="70">
        <v>125</v>
      </c>
      <c r="C19" s="74">
        <v>0</v>
      </c>
      <c r="D19" s="67">
        <f t="shared" si="12"/>
        <v>0</v>
      </c>
      <c r="E19" s="65">
        <v>0</v>
      </c>
      <c r="F19" s="64">
        <f t="shared" si="2"/>
        <v>0</v>
      </c>
      <c r="G19" s="71">
        <v>0</v>
      </c>
      <c r="H19" s="67">
        <f t="shared" si="3"/>
        <v>0</v>
      </c>
      <c r="I19" s="69">
        <v>0</v>
      </c>
      <c r="J19" s="67">
        <f t="shared" si="4"/>
        <v>0</v>
      </c>
      <c r="K19" s="75">
        <v>0</v>
      </c>
      <c r="L19" s="67">
        <f>B19*K19</f>
        <v>0</v>
      </c>
      <c r="M19" s="69">
        <v>0</v>
      </c>
      <c r="N19" s="64">
        <f t="shared" si="6"/>
        <v>0</v>
      </c>
      <c r="O19" s="74">
        <v>26</v>
      </c>
      <c r="P19" s="67">
        <f t="shared" si="7"/>
        <v>3250</v>
      </c>
      <c r="Q19" s="69">
        <v>26</v>
      </c>
      <c r="R19" s="64">
        <f t="shared" si="8"/>
        <v>3250</v>
      </c>
      <c r="S19" s="74">
        <v>52</v>
      </c>
      <c r="T19" s="67">
        <f t="shared" si="9"/>
        <v>6500</v>
      </c>
      <c r="U19" s="69">
        <v>52</v>
      </c>
      <c r="V19" s="67">
        <f t="shared" si="0"/>
        <v>6500</v>
      </c>
      <c r="W19" s="74">
        <v>78</v>
      </c>
      <c r="X19" s="67">
        <f t="shared" si="11"/>
        <v>9750</v>
      </c>
      <c r="Y19" s="68"/>
      <c r="Z19" s="31"/>
      <c r="AA19" s="31"/>
      <c r="AB19" s="31"/>
      <c r="AC19" s="31"/>
      <c r="AD19" s="60"/>
      <c r="AE19" s="60"/>
      <c r="AF19" s="60"/>
    </row>
    <row r="20" spans="1:32" x14ac:dyDescent="0.2">
      <c r="A20" s="106" t="s">
        <v>130</v>
      </c>
      <c r="B20" s="107">
        <v>525</v>
      </c>
      <c r="C20" s="152">
        <v>0</v>
      </c>
      <c r="D20" s="153">
        <f t="shared" si="12"/>
        <v>0</v>
      </c>
      <c r="E20" s="154">
        <v>0</v>
      </c>
      <c r="F20" s="155">
        <f t="shared" si="2"/>
        <v>0</v>
      </c>
      <c r="G20" s="152">
        <v>0</v>
      </c>
      <c r="H20" s="153">
        <f t="shared" si="3"/>
        <v>0</v>
      </c>
      <c r="I20" s="156">
        <v>0</v>
      </c>
      <c r="J20" s="153">
        <f t="shared" si="4"/>
        <v>0</v>
      </c>
      <c r="K20" s="152">
        <v>4</v>
      </c>
      <c r="L20" s="153">
        <f t="shared" si="13"/>
        <v>2100</v>
      </c>
      <c r="M20" s="156">
        <v>0</v>
      </c>
      <c r="N20" s="155">
        <f t="shared" si="6"/>
        <v>0</v>
      </c>
      <c r="O20" s="108">
        <v>1</v>
      </c>
      <c r="P20" s="109">
        <f t="shared" si="7"/>
        <v>525</v>
      </c>
      <c r="Q20" s="112">
        <v>0</v>
      </c>
      <c r="R20" s="111">
        <f t="shared" si="8"/>
        <v>0</v>
      </c>
      <c r="S20" s="108">
        <v>4</v>
      </c>
      <c r="T20" s="109">
        <f t="shared" si="9"/>
        <v>2100</v>
      </c>
      <c r="U20" s="112">
        <v>0</v>
      </c>
      <c r="V20" s="109">
        <f t="shared" si="0"/>
        <v>0</v>
      </c>
      <c r="W20" s="108">
        <v>8</v>
      </c>
      <c r="X20" s="109">
        <f t="shared" si="11"/>
        <v>4200</v>
      </c>
      <c r="Y20" s="143"/>
      <c r="Z20" s="31"/>
      <c r="AA20" s="31"/>
      <c r="AB20" s="31"/>
      <c r="AC20" s="31"/>
      <c r="AD20" s="60"/>
      <c r="AE20" s="60"/>
      <c r="AF20" s="60"/>
    </row>
    <row r="21" spans="1:32" x14ac:dyDescent="0.2">
      <c r="A21" s="61" t="s">
        <v>90</v>
      </c>
      <c r="B21" s="62">
        <v>100</v>
      </c>
      <c r="C21" s="74">
        <v>0</v>
      </c>
      <c r="D21" s="67">
        <f t="shared" si="12"/>
        <v>0</v>
      </c>
      <c r="E21" s="65">
        <v>0</v>
      </c>
      <c r="F21" s="64">
        <f t="shared" si="2"/>
        <v>0</v>
      </c>
      <c r="G21" s="74">
        <v>0</v>
      </c>
      <c r="H21" s="67">
        <f t="shared" si="3"/>
        <v>0</v>
      </c>
      <c r="I21" s="69">
        <v>0</v>
      </c>
      <c r="J21" s="67">
        <f t="shared" si="4"/>
        <v>0</v>
      </c>
      <c r="K21" s="74">
        <v>52</v>
      </c>
      <c r="L21" s="67">
        <f>B21*K21</f>
        <v>5200</v>
      </c>
      <c r="M21" s="69">
        <v>26</v>
      </c>
      <c r="N21" s="64">
        <f t="shared" si="6"/>
        <v>2600</v>
      </c>
      <c r="O21" s="74">
        <v>26</v>
      </c>
      <c r="P21" s="67">
        <f>B21*O21</f>
        <v>2600</v>
      </c>
      <c r="Q21" s="69">
        <v>52</v>
      </c>
      <c r="R21" s="64">
        <f t="shared" si="8"/>
        <v>5200</v>
      </c>
      <c r="S21" s="74">
        <v>52</v>
      </c>
      <c r="T21" s="67">
        <f t="shared" si="9"/>
        <v>5200</v>
      </c>
      <c r="U21" s="69">
        <v>52</v>
      </c>
      <c r="V21" s="67">
        <f t="shared" si="0"/>
        <v>5200</v>
      </c>
      <c r="W21" s="74">
        <v>52</v>
      </c>
      <c r="X21" s="67">
        <f t="shared" si="11"/>
        <v>5200</v>
      </c>
      <c r="Y21" s="76"/>
      <c r="Z21" s="31"/>
      <c r="AA21" s="31"/>
      <c r="AB21" s="31"/>
      <c r="AC21" s="31"/>
      <c r="AD21" s="60"/>
      <c r="AE21" s="60"/>
      <c r="AF21" s="60"/>
    </row>
    <row r="22" spans="1:32" x14ac:dyDescent="0.2">
      <c r="A22" s="106" t="s">
        <v>91</v>
      </c>
      <c r="B22" s="107">
        <v>694</v>
      </c>
      <c r="C22" s="157">
        <v>0</v>
      </c>
      <c r="D22" s="153">
        <f t="shared" si="12"/>
        <v>0</v>
      </c>
      <c r="E22" s="154">
        <v>0</v>
      </c>
      <c r="F22" s="155">
        <f t="shared" si="2"/>
        <v>0</v>
      </c>
      <c r="G22" s="157">
        <v>0</v>
      </c>
      <c r="H22" s="153">
        <f t="shared" si="3"/>
        <v>0</v>
      </c>
      <c r="I22" s="156">
        <v>0</v>
      </c>
      <c r="J22" s="153">
        <f t="shared" si="4"/>
        <v>0</v>
      </c>
      <c r="K22" s="157">
        <v>0</v>
      </c>
      <c r="L22" s="153">
        <f t="shared" si="13"/>
        <v>0</v>
      </c>
      <c r="M22" s="156">
        <v>0</v>
      </c>
      <c r="N22" s="155">
        <f t="shared" si="6"/>
        <v>0</v>
      </c>
      <c r="O22" s="115">
        <v>0</v>
      </c>
      <c r="P22" s="109">
        <f t="shared" ref="P22:P24" si="14">B22*O22</f>
        <v>0</v>
      </c>
      <c r="Q22" s="112">
        <v>0</v>
      </c>
      <c r="R22" s="111">
        <f t="shared" si="8"/>
        <v>0</v>
      </c>
      <c r="S22" s="115">
        <v>0</v>
      </c>
      <c r="T22" s="109">
        <f t="shared" si="9"/>
        <v>0</v>
      </c>
      <c r="U22" s="112">
        <v>0</v>
      </c>
      <c r="V22" s="109">
        <f t="shared" si="0"/>
        <v>0</v>
      </c>
      <c r="W22" s="115">
        <v>4</v>
      </c>
      <c r="X22" s="109">
        <f t="shared" si="11"/>
        <v>2776</v>
      </c>
      <c r="Y22" s="160"/>
      <c r="Z22" s="31"/>
      <c r="AA22" s="31"/>
      <c r="AB22" s="31"/>
      <c r="AC22" s="31"/>
      <c r="AD22" s="60"/>
      <c r="AE22" s="60"/>
      <c r="AF22" s="60"/>
    </row>
    <row r="23" spans="1:32" x14ac:dyDescent="0.2">
      <c r="A23" s="61" t="s">
        <v>92</v>
      </c>
      <c r="B23" s="62">
        <v>940</v>
      </c>
      <c r="C23" s="74">
        <v>0</v>
      </c>
      <c r="D23" s="67">
        <f t="shared" si="12"/>
        <v>0</v>
      </c>
      <c r="E23" s="65">
        <v>0</v>
      </c>
      <c r="F23" s="64">
        <f t="shared" si="2"/>
        <v>0</v>
      </c>
      <c r="G23" s="74">
        <v>0</v>
      </c>
      <c r="H23" s="67">
        <f t="shared" si="3"/>
        <v>0</v>
      </c>
      <c r="I23" s="69">
        <v>0</v>
      </c>
      <c r="J23" s="67">
        <f t="shared" si="4"/>
        <v>0</v>
      </c>
      <c r="K23" s="74">
        <v>2</v>
      </c>
      <c r="L23" s="67">
        <f t="shared" si="13"/>
        <v>1880</v>
      </c>
      <c r="M23" s="69">
        <v>1</v>
      </c>
      <c r="N23" s="64">
        <f t="shared" si="6"/>
        <v>940</v>
      </c>
      <c r="O23" s="74">
        <v>0</v>
      </c>
      <c r="P23" s="67">
        <f t="shared" si="14"/>
        <v>0</v>
      </c>
      <c r="Q23" s="69">
        <v>0</v>
      </c>
      <c r="R23" s="64">
        <f t="shared" si="8"/>
        <v>0</v>
      </c>
      <c r="S23" s="74">
        <v>1</v>
      </c>
      <c r="T23" s="67">
        <f t="shared" si="9"/>
        <v>940</v>
      </c>
      <c r="U23" s="69">
        <v>1</v>
      </c>
      <c r="V23" s="67">
        <f t="shared" si="0"/>
        <v>940</v>
      </c>
      <c r="W23" s="74">
        <v>2</v>
      </c>
      <c r="X23" s="67">
        <f t="shared" si="11"/>
        <v>1880</v>
      </c>
      <c r="Y23" s="76"/>
      <c r="Z23" s="31"/>
      <c r="AA23" s="31"/>
      <c r="AB23" s="31"/>
      <c r="AC23" s="31"/>
      <c r="AD23" s="60"/>
      <c r="AE23" s="60"/>
      <c r="AF23" s="60"/>
    </row>
    <row r="24" spans="1:32" x14ac:dyDescent="0.2">
      <c r="A24" s="106" t="s">
        <v>93</v>
      </c>
      <c r="B24" s="107">
        <v>772</v>
      </c>
      <c r="C24" s="157">
        <v>0</v>
      </c>
      <c r="D24" s="153">
        <f t="shared" si="12"/>
        <v>0</v>
      </c>
      <c r="E24" s="154">
        <v>0</v>
      </c>
      <c r="F24" s="155">
        <f t="shared" si="2"/>
        <v>0</v>
      </c>
      <c r="G24" s="157">
        <v>0</v>
      </c>
      <c r="H24" s="153">
        <f t="shared" si="3"/>
        <v>0</v>
      </c>
      <c r="I24" s="156">
        <v>0</v>
      </c>
      <c r="J24" s="153">
        <f t="shared" si="4"/>
        <v>0</v>
      </c>
      <c r="K24" s="157">
        <v>0</v>
      </c>
      <c r="L24" s="153">
        <f t="shared" si="13"/>
        <v>0</v>
      </c>
      <c r="M24" s="156">
        <v>1</v>
      </c>
      <c r="N24" s="155">
        <f t="shared" si="6"/>
        <v>772</v>
      </c>
      <c r="O24" s="115">
        <v>0</v>
      </c>
      <c r="P24" s="109">
        <f t="shared" si="14"/>
        <v>0</v>
      </c>
      <c r="Q24" s="112">
        <v>0</v>
      </c>
      <c r="R24" s="111">
        <f t="shared" si="8"/>
        <v>0</v>
      </c>
      <c r="S24" s="115">
        <v>0</v>
      </c>
      <c r="T24" s="109">
        <f t="shared" si="9"/>
        <v>0</v>
      </c>
      <c r="U24" s="112">
        <v>0</v>
      </c>
      <c r="V24" s="109">
        <f t="shared" si="0"/>
        <v>0</v>
      </c>
      <c r="W24" s="115">
        <v>1</v>
      </c>
      <c r="X24" s="109">
        <f t="shared" si="11"/>
        <v>772</v>
      </c>
      <c r="Y24" s="160"/>
      <c r="Z24" s="31"/>
      <c r="AA24" s="31"/>
      <c r="AB24" s="31"/>
      <c r="AC24" s="31"/>
      <c r="AD24" s="60"/>
      <c r="AE24" s="60"/>
      <c r="AF24" s="60"/>
    </row>
    <row r="25" spans="1:32" x14ac:dyDescent="0.2">
      <c r="A25" s="61" t="s">
        <v>94</v>
      </c>
      <c r="B25" s="62">
        <v>26000</v>
      </c>
      <c r="C25" s="76"/>
      <c r="D25" s="77"/>
      <c r="E25" s="78"/>
      <c r="F25" s="77"/>
      <c r="G25" s="76"/>
      <c r="H25" s="77"/>
      <c r="I25" s="78"/>
      <c r="J25" s="77"/>
      <c r="K25" s="76"/>
      <c r="L25" s="77"/>
      <c r="M25" s="76"/>
      <c r="N25" s="77"/>
      <c r="O25" s="76"/>
      <c r="P25" s="77"/>
      <c r="Q25" s="76"/>
      <c r="R25" s="77"/>
      <c r="S25" s="76"/>
      <c r="T25" s="77"/>
      <c r="U25" s="76"/>
      <c r="V25" s="77"/>
      <c r="W25" s="76"/>
      <c r="X25" s="77"/>
      <c r="Y25" s="74">
        <v>1</v>
      </c>
      <c r="Z25" s="31"/>
      <c r="AA25" s="31"/>
      <c r="AB25" s="31"/>
      <c r="AC25" s="31"/>
      <c r="AD25" s="60"/>
      <c r="AE25" s="60"/>
      <c r="AF25" s="60"/>
    </row>
    <row r="26" spans="1:32" x14ac:dyDescent="0.2">
      <c r="A26" s="106" t="s">
        <v>95</v>
      </c>
      <c r="B26" s="107">
        <v>8000</v>
      </c>
      <c r="C26" s="157"/>
      <c r="D26" s="161"/>
      <c r="E26" s="162"/>
      <c r="F26" s="161"/>
      <c r="G26" s="157"/>
      <c r="H26" s="161"/>
      <c r="I26" s="162"/>
      <c r="J26" s="161"/>
      <c r="K26" s="157"/>
      <c r="L26" s="161"/>
      <c r="M26" s="157"/>
      <c r="N26" s="161"/>
      <c r="O26" s="115"/>
      <c r="P26" s="117"/>
      <c r="Q26" s="115"/>
      <c r="R26" s="117"/>
      <c r="S26" s="115"/>
      <c r="T26" s="117"/>
      <c r="U26" s="115"/>
      <c r="V26" s="117"/>
      <c r="W26" s="115"/>
      <c r="X26" s="117"/>
      <c r="Y26" s="160">
        <v>1</v>
      </c>
      <c r="Z26" s="31"/>
      <c r="AA26" s="31"/>
      <c r="AB26" s="31"/>
      <c r="AC26" s="31"/>
      <c r="AD26" s="60"/>
      <c r="AE26" s="60"/>
      <c r="AF26" s="60"/>
    </row>
    <row r="27" spans="1:32" x14ac:dyDescent="0.2">
      <c r="A27" s="61" t="s">
        <v>96</v>
      </c>
      <c r="B27" s="62">
        <v>1000</v>
      </c>
      <c r="C27" s="76"/>
      <c r="D27" s="77"/>
      <c r="E27" s="78"/>
      <c r="F27" s="77"/>
      <c r="G27" s="76"/>
      <c r="H27" s="77"/>
      <c r="I27" s="78"/>
      <c r="J27" s="77"/>
      <c r="K27" s="76"/>
      <c r="L27" s="77"/>
      <c r="M27" s="76"/>
      <c r="N27" s="77"/>
      <c r="O27" s="76"/>
      <c r="P27" s="77"/>
      <c r="Q27" s="76"/>
      <c r="R27" s="77"/>
      <c r="S27" s="76"/>
      <c r="T27" s="77"/>
      <c r="U27" s="76"/>
      <c r="V27" s="77"/>
      <c r="W27" s="76"/>
      <c r="X27" s="77"/>
      <c r="Y27" s="74">
        <v>1</v>
      </c>
      <c r="Z27" s="31"/>
      <c r="AA27" s="31"/>
      <c r="AB27" s="31"/>
      <c r="AC27" s="31"/>
      <c r="AD27" s="60"/>
      <c r="AE27" s="60"/>
      <c r="AF27" s="60"/>
    </row>
    <row r="28" spans="1:32" x14ac:dyDescent="0.2">
      <c r="A28" s="106" t="s">
        <v>97</v>
      </c>
      <c r="B28" s="107">
        <v>4000</v>
      </c>
      <c r="C28" s="157"/>
      <c r="D28" s="161"/>
      <c r="E28" s="162"/>
      <c r="F28" s="161"/>
      <c r="G28" s="157"/>
      <c r="H28" s="161"/>
      <c r="I28" s="162"/>
      <c r="J28" s="161"/>
      <c r="K28" s="157"/>
      <c r="L28" s="161"/>
      <c r="M28" s="157"/>
      <c r="N28" s="161"/>
      <c r="O28" s="115"/>
      <c r="P28" s="117"/>
      <c r="Q28" s="115"/>
      <c r="R28" s="117"/>
      <c r="S28" s="115"/>
      <c r="T28" s="117"/>
      <c r="U28" s="115"/>
      <c r="V28" s="117"/>
      <c r="W28" s="115"/>
      <c r="X28" s="117"/>
      <c r="Y28" s="160">
        <v>1</v>
      </c>
      <c r="Z28" s="31"/>
      <c r="AA28" s="31"/>
      <c r="AB28" s="31"/>
      <c r="AC28" s="31"/>
      <c r="AD28" s="60"/>
      <c r="AE28" s="60"/>
      <c r="AF28" s="60"/>
    </row>
    <row r="29" spans="1:32" x14ac:dyDescent="0.2">
      <c r="A29" s="61" t="s">
        <v>131</v>
      </c>
      <c r="B29" s="62">
        <v>3000</v>
      </c>
      <c r="C29" s="76"/>
      <c r="D29" s="77"/>
      <c r="E29" s="78"/>
      <c r="F29" s="77"/>
      <c r="G29" s="76"/>
      <c r="H29" s="77"/>
      <c r="I29" s="78"/>
      <c r="J29" s="77"/>
      <c r="K29" s="76"/>
      <c r="L29" s="77"/>
      <c r="M29" s="76"/>
      <c r="N29" s="77"/>
      <c r="O29" s="76"/>
      <c r="P29" s="77"/>
      <c r="Q29" s="76"/>
      <c r="R29" s="77"/>
      <c r="S29" s="76"/>
      <c r="T29" s="77"/>
      <c r="U29" s="76"/>
      <c r="V29" s="77"/>
      <c r="W29" s="76"/>
      <c r="X29" s="77"/>
      <c r="Y29" s="74">
        <v>1</v>
      </c>
      <c r="Z29" s="31"/>
      <c r="AA29" s="31"/>
      <c r="AB29" s="31"/>
      <c r="AC29" s="31"/>
      <c r="AD29" s="60"/>
      <c r="AE29" s="60"/>
      <c r="AF29" s="60"/>
    </row>
    <row r="30" spans="1:32" ht="16.5" x14ac:dyDescent="0.25">
      <c r="A30" s="85" t="s">
        <v>142</v>
      </c>
      <c r="B30" s="86"/>
      <c r="C30" s="101"/>
      <c r="D30" s="100">
        <f>SUM(D5:D24)</f>
        <v>12441</v>
      </c>
      <c r="E30" s="101"/>
      <c r="F30" s="100">
        <f>SUM(F5:F24)</f>
        <v>12953</v>
      </c>
      <c r="G30" s="102"/>
      <c r="H30" s="100">
        <f>SUM(H5:H24)</f>
        <v>20453</v>
      </c>
      <c r="I30" s="103"/>
      <c r="J30" s="100">
        <f>SUM(J5:J24)</f>
        <v>21477</v>
      </c>
      <c r="K30" s="104"/>
      <c r="L30" s="100">
        <f>SUM(L5:L24)</f>
        <v>76516</v>
      </c>
      <c r="M30" s="105"/>
      <c r="N30" s="100">
        <f>SUM(N5:N24)</f>
        <v>61838</v>
      </c>
      <c r="O30" s="91"/>
      <c r="P30" s="88">
        <f>SUM(P5:P24)</f>
        <v>52600</v>
      </c>
      <c r="Q30" s="91"/>
      <c r="R30" s="88">
        <f>SUM(R5:R24)</f>
        <v>46273</v>
      </c>
      <c r="S30" s="92"/>
      <c r="T30" s="88">
        <f>SUM(T5:T24)</f>
        <v>90113</v>
      </c>
      <c r="U30" s="93"/>
      <c r="V30" s="88">
        <f>SUM(V5:V24)</f>
        <v>72996</v>
      </c>
      <c r="W30" s="121"/>
      <c r="X30" s="87">
        <f>SUM(X5:X24)</f>
        <v>113761</v>
      </c>
      <c r="Y30" s="87">
        <f>SUM(B25:B29)</f>
        <v>42000</v>
      </c>
      <c r="Z30" s="31"/>
      <c r="AA30" s="31"/>
      <c r="AB30" s="31"/>
      <c r="AC30" s="31"/>
      <c r="AD30" s="60"/>
      <c r="AE30" s="60"/>
      <c r="AF30" s="60"/>
    </row>
    <row r="31" spans="1:32" x14ac:dyDescent="0.2">
      <c r="A31" s="44" t="s">
        <v>64</v>
      </c>
      <c r="B31" s="44"/>
      <c r="C31" s="31"/>
      <c r="D31" s="31"/>
      <c r="E31" s="31"/>
      <c r="F31" s="31"/>
      <c r="G31" s="31"/>
      <c r="H31" s="31"/>
      <c r="I31" s="31"/>
      <c r="J31" s="31"/>
      <c r="K31" s="31"/>
      <c r="L31" s="31"/>
      <c r="M31" s="31"/>
      <c r="N31" s="31"/>
      <c r="O31" s="31"/>
      <c r="P31" s="31"/>
      <c r="Q31" s="31"/>
      <c r="R31" s="31"/>
      <c r="S31" s="31"/>
      <c r="T31" s="31"/>
      <c r="U31" s="31"/>
      <c r="V31" s="31"/>
      <c r="W31" s="31"/>
      <c r="X31" s="31"/>
      <c r="Y31" s="31"/>
      <c r="Z31" s="31"/>
      <c r="AA31" s="31"/>
      <c r="AB31" s="31"/>
      <c r="AC31" s="31"/>
      <c r="AD31" s="60"/>
      <c r="AE31" s="60"/>
      <c r="AF31" s="60"/>
    </row>
    <row r="32" spans="1:32" ht="28.5" customHeight="1" x14ac:dyDescent="0.2">
      <c r="A32" s="79">
        <v>1</v>
      </c>
      <c r="B32" s="196" t="s">
        <v>98</v>
      </c>
      <c r="C32" s="197"/>
      <c r="D32" s="197"/>
      <c r="E32" s="197"/>
      <c r="F32" s="197"/>
      <c r="G32" s="197"/>
      <c r="H32" s="197"/>
      <c r="I32" s="197"/>
      <c r="J32" s="197"/>
      <c r="K32" s="197"/>
      <c r="L32" s="197"/>
      <c r="M32" s="197"/>
      <c r="N32" s="197"/>
      <c r="O32" s="197"/>
      <c r="P32" s="197"/>
      <c r="Q32" s="197"/>
      <c r="R32" s="197"/>
      <c r="S32" s="197"/>
      <c r="T32" s="197"/>
      <c r="U32" s="197"/>
      <c r="V32" s="197"/>
      <c r="W32" s="197"/>
      <c r="X32" s="197"/>
      <c r="Y32" s="209"/>
      <c r="Z32" s="80"/>
      <c r="AA32" s="31"/>
      <c r="AB32" s="31"/>
      <c r="AC32" s="31"/>
      <c r="AD32" s="60"/>
      <c r="AE32" s="60"/>
      <c r="AF32" s="60"/>
    </row>
    <row r="33" spans="1:32" ht="25.5" customHeight="1" x14ac:dyDescent="0.2">
      <c r="A33" s="79">
        <v>2</v>
      </c>
      <c r="B33" s="196" t="s">
        <v>132</v>
      </c>
      <c r="C33" s="197"/>
      <c r="D33" s="197"/>
      <c r="E33" s="197"/>
      <c r="F33" s="197"/>
      <c r="G33" s="197"/>
      <c r="H33" s="197"/>
      <c r="I33" s="197"/>
      <c r="J33" s="197"/>
      <c r="K33" s="197"/>
      <c r="L33" s="197"/>
      <c r="M33" s="197"/>
      <c r="N33" s="197"/>
      <c r="O33" s="197"/>
      <c r="P33" s="197"/>
      <c r="Q33" s="197"/>
      <c r="R33" s="197"/>
      <c r="S33" s="197"/>
      <c r="T33" s="197"/>
      <c r="U33" s="197"/>
      <c r="V33" s="197"/>
      <c r="W33" s="197"/>
      <c r="X33" s="197"/>
      <c r="Y33" s="197"/>
      <c r="Z33" s="81"/>
      <c r="AA33" s="82"/>
      <c r="AB33" s="82"/>
      <c r="AC33" s="82"/>
      <c r="AD33" s="60"/>
      <c r="AE33" s="60"/>
      <c r="AF33" s="60"/>
    </row>
    <row r="34" spans="1:32" x14ac:dyDescent="0.2">
      <c r="A34" s="79">
        <v>3</v>
      </c>
      <c r="B34" s="198" t="s">
        <v>99</v>
      </c>
      <c r="C34" s="199"/>
      <c r="D34" s="199"/>
      <c r="E34" s="199"/>
      <c r="F34" s="199"/>
      <c r="G34" s="199"/>
      <c r="H34" s="199"/>
      <c r="I34" s="199"/>
      <c r="J34" s="199"/>
      <c r="K34" s="199"/>
      <c r="L34" s="199"/>
      <c r="M34" s="199"/>
      <c r="N34" s="199"/>
      <c r="O34" s="199"/>
      <c r="P34" s="199"/>
      <c r="Q34" s="199"/>
      <c r="R34" s="199"/>
      <c r="S34" s="199"/>
      <c r="T34" s="199"/>
      <c r="U34" s="199"/>
      <c r="V34" s="199"/>
      <c r="W34" s="199"/>
      <c r="X34" s="199"/>
      <c r="Y34" s="199"/>
      <c r="Z34" s="83"/>
      <c r="AA34" s="84"/>
      <c r="AB34" s="84"/>
      <c r="AC34" s="84"/>
      <c r="AD34" s="60"/>
      <c r="AE34" s="60"/>
      <c r="AF34" s="60"/>
    </row>
    <row r="35" spans="1:32" x14ac:dyDescent="0.2">
      <c r="A35" s="79">
        <v>4</v>
      </c>
      <c r="B35" s="201" t="s">
        <v>100</v>
      </c>
      <c r="C35" s="201"/>
      <c r="D35" s="201"/>
      <c r="E35" s="201"/>
      <c r="F35" s="201"/>
      <c r="G35" s="201"/>
      <c r="H35" s="201"/>
      <c r="I35" s="201"/>
      <c r="J35" s="201"/>
      <c r="K35" s="201"/>
      <c r="L35" s="201"/>
      <c r="M35" s="201"/>
      <c r="N35" s="201"/>
      <c r="O35" s="201"/>
      <c r="P35" s="201"/>
      <c r="Q35" s="201"/>
      <c r="R35" s="201"/>
      <c r="S35" s="201"/>
      <c r="T35" s="201"/>
      <c r="U35" s="201"/>
      <c r="V35" s="201"/>
      <c r="W35" s="201"/>
      <c r="X35" s="201"/>
      <c r="Y35" s="201"/>
      <c r="Z35" s="31"/>
      <c r="AA35" s="31"/>
      <c r="AB35" s="31"/>
      <c r="AC35" s="31"/>
      <c r="AD35" s="60"/>
      <c r="AE35" s="60"/>
      <c r="AF35" s="60"/>
    </row>
    <row r="36" spans="1:32" x14ac:dyDescent="0.2">
      <c r="A36" s="79">
        <v>5</v>
      </c>
      <c r="B36" s="200" t="s">
        <v>101</v>
      </c>
      <c r="C36" s="200"/>
      <c r="D36" s="200"/>
      <c r="E36" s="200"/>
      <c r="F36" s="200"/>
      <c r="G36" s="200"/>
      <c r="H36" s="200"/>
      <c r="I36" s="200"/>
      <c r="J36" s="200"/>
      <c r="K36" s="200"/>
      <c r="L36" s="200"/>
      <c r="M36" s="200"/>
      <c r="N36" s="200"/>
      <c r="O36" s="200"/>
      <c r="P36" s="200"/>
      <c r="Q36" s="200"/>
      <c r="R36" s="200"/>
      <c r="S36" s="200"/>
      <c r="T36" s="200"/>
      <c r="U36" s="200"/>
      <c r="V36" s="200"/>
      <c r="W36" s="200"/>
      <c r="X36" s="200"/>
      <c r="Y36" s="200"/>
      <c r="Z36" s="60"/>
      <c r="AA36" s="60"/>
      <c r="AB36" s="60"/>
      <c r="AC36" s="60"/>
      <c r="AD36" s="60"/>
      <c r="AE36" s="60"/>
      <c r="AF36" s="60"/>
    </row>
    <row r="37" spans="1:32" ht="31.5" customHeight="1" x14ac:dyDescent="0.2">
      <c r="A37" s="79">
        <v>6</v>
      </c>
      <c r="B37" s="202" t="s">
        <v>102</v>
      </c>
      <c r="C37" s="203"/>
      <c r="D37" s="203"/>
      <c r="E37" s="203"/>
      <c r="F37" s="203"/>
      <c r="G37" s="203"/>
      <c r="H37" s="203"/>
      <c r="I37" s="203"/>
      <c r="J37" s="203"/>
      <c r="K37" s="203"/>
      <c r="L37" s="203"/>
      <c r="M37" s="203"/>
      <c r="N37" s="203"/>
      <c r="O37" s="203"/>
      <c r="P37" s="203"/>
      <c r="Q37" s="203"/>
      <c r="R37" s="203"/>
      <c r="S37" s="203"/>
      <c r="T37" s="203"/>
      <c r="U37" s="203"/>
      <c r="V37" s="203"/>
      <c r="W37" s="203"/>
      <c r="X37" s="203"/>
      <c r="Y37" s="204"/>
      <c r="Z37" s="60"/>
      <c r="AA37" s="60"/>
      <c r="AB37" s="60"/>
      <c r="AC37" s="60"/>
      <c r="AD37" s="60"/>
      <c r="AE37" s="60"/>
      <c r="AF37" s="60"/>
    </row>
    <row r="38" spans="1:32" x14ac:dyDescent="0.2">
      <c r="A38" s="79">
        <v>7</v>
      </c>
      <c r="B38" s="200" t="s">
        <v>103</v>
      </c>
      <c r="C38" s="200"/>
      <c r="D38" s="200"/>
      <c r="E38" s="200"/>
      <c r="F38" s="200"/>
      <c r="G38" s="200"/>
      <c r="H38" s="200"/>
      <c r="I38" s="200"/>
      <c r="J38" s="200"/>
      <c r="K38" s="200"/>
      <c r="L38" s="200"/>
      <c r="M38" s="200"/>
      <c r="N38" s="200"/>
      <c r="O38" s="200"/>
      <c r="P38" s="200"/>
      <c r="Q38" s="200"/>
      <c r="R38" s="200"/>
      <c r="S38" s="200"/>
      <c r="T38" s="200"/>
      <c r="U38" s="200"/>
      <c r="V38" s="200"/>
      <c r="W38" s="200"/>
      <c r="X38" s="200"/>
      <c r="Y38" s="200"/>
      <c r="Z38" s="60"/>
      <c r="AA38" s="60"/>
      <c r="AB38" s="60"/>
      <c r="AC38" s="60"/>
      <c r="AD38" s="60"/>
      <c r="AE38" s="60"/>
      <c r="AF38" s="60"/>
    </row>
    <row r="39" spans="1:32" x14ac:dyDescent="0.2">
      <c r="A39" s="79">
        <v>8</v>
      </c>
      <c r="B39" s="206" t="s">
        <v>104</v>
      </c>
      <c r="C39" s="207"/>
      <c r="D39" s="207"/>
      <c r="E39" s="207"/>
      <c r="F39" s="207"/>
      <c r="G39" s="207"/>
      <c r="H39" s="207"/>
      <c r="I39" s="207"/>
      <c r="J39" s="207"/>
      <c r="K39" s="207"/>
      <c r="L39" s="207"/>
      <c r="M39" s="207"/>
      <c r="N39" s="207"/>
      <c r="O39" s="207"/>
      <c r="P39" s="207"/>
      <c r="Q39" s="207"/>
      <c r="R39" s="207"/>
      <c r="S39" s="207"/>
      <c r="T39" s="207"/>
      <c r="U39" s="207"/>
      <c r="V39" s="207"/>
      <c r="W39" s="207"/>
      <c r="X39" s="207"/>
      <c r="Y39" s="208"/>
      <c r="Z39" s="60"/>
      <c r="AA39" s="60"/>
      <c r="AB39" s="60"/>
      <c r="AC39" s="60"/>
      <c r="AD39" s="60"/>
      <c r="AE39" s="60"/>
      <c r="AF39" s="60"/>
    </row>
    <row r="40" spans="1:32" x14ac:dyDescent="0.2">
      <c r="A40" s="79">
        <v>9</v>
      </c>
      <c r="B40" s="200" t="s">
        <v>105</v>
      </c>
      <c r="C40" s="200"/>
      <c r="D40" s="200"/>
      <c r="E40" s="200"/>
      <c r="F40" s="200"/>
      <c r="G40" s="200"/>
      <c r="H40" s="200"/>
      <c r="I40" s="200"/>
      <c r="J40" s="200"/>
      <c r="K40" s="200"/>
      <c r="L40" s="200"/>
      <c r="M40" s="200"/>
      <c r="N40" s="200"/>
      <c r="O40" s="200"/>
      <c r="P40" s="200"/>
      <c r="Q40" s="200"/>
      <c r="R40" s="200"/>
      <c r="S40" s="200"/>
      <c r="T40" s="200"/>
      <c r="U40" s="200"/>
      <c r="V40" s="200"/>
      <c r="W40" s="200"/>
      <c r="X40" s="200"/>
      <c r="Y40" s="200"/>
      <c r="Z40" s="60"/>
      <c r="AA40" s="60"/>
      <c r="AB40" s="60"/>
      <c r="AC40" s="60"/>
      <c r="AD40" s="60"/>
      <c r="AE40" s="60"/>
      <c r="AF40" s="60"/>
    </row>
    <row r="41" spans="1:32" x14ac:dyDescent="0.2">
      <c r="A41" s="120">
        <v>10</v>
      </c>
      <c r="B41" s="205" t="s">
        <v>106</v>
      </c>
      <c r="C41" s="205"/>
      <c r="D41" s="205"/>
      <c r="E41" s="205"/>
      <c r="F41" s="205"/>
      <c r="G41" s="205"/>
      <c r="H41" s="205"/>
      <c r="I41" s="205"/>
      <c r="J41" s="205"/>
      <c r="K41" s="205"/>
      <c r="L41" s="205"/>
      <c r="M41" s="205"/>
      <c r="N41" s="205"/>
      <c r="O41" s="205"/>
      <c r="P41" s="205"/>
      <c r="Q41" s="205"/>
      <c r="R41" s="205"/>
      <c r="S41" s="205"/>
      <c r="T41" s="205"/>
      <c r="U41" s="205"/>
      <c r="V41" s="205"/>
      <c r="W41" s="205"/>
      <c r="X41" s="205"/>
      <c r="Y41" s="205"/>
      <c r="Z41" s="60"/>
      <c r="AA41" s="60"/>
      <c r="AB41" s="60"/>
      <c r="AC41" s="60"/>
      <c r="AD41" s="60"/>
      <c r="AE41" s="60"/>
      <c r="AF41" s="60"/>
    </row>
    <row r="42" spans="1:32" ht="33" customHeight="1" x14ac:dyDescent="0.2">
      <c r="A42" s="118" t="s">
        <v>140</v>
      </c>
      <c r="B42" s="195" t="s">
        <v>143</v>
      </c>
      <c r="C42" s="195"/>
      <c r="D42" s="195"/>
      <c r="E42" s="195"/>
      <c r="F42" s="195"/>
      <c r="G42" s="195"/>
      <c r="H42" s="195"/>
      <c r="I42" s="195"/>
      <c r="J42" s="195"/>
      <c r="K42" s="195"/>
      <c r="L42" s="195"/>
      <c r="M42" s="195"/>
      <c r="N42" s="195"/>
      <c r="O42" s="195"/>
      <c r="P42" s="195"/>
      <c r="Q42" s="195"/>
      <c r="R42" s="195"/>
      <c r="S42" s="195"/>
      <c r="T42" s="195"/>
      <c r="U42" s="195"/>
      <c r="V42" s="195"/>
      <c r="W42" s="195"/>
      <c r="X42" s="195"/>
      <c r="Y42" s="195"/>
      <c r="Z42" s="119"/>
      <c r="AA42" s="119"/>
      <c r="AB42" s="119"/>
      <c r="AC42" s="60"/>
      <c r="AD42" s="60"/>
      <c r="AE42" s="60"/>
      <c r="AF42" s="60"/>
    </row>
  </sheetData>
  <sheetProtection selectLockedCells="1"/>
  <mergeCells count="23">
    <mergeCell ref="B32:Y32"/>
    <mergeCell ref="A1:Y1"/>
    <mergeCell ref="A2:A4"/>
    <mergeCell ref="B2:B4"/>
    <mergeCell ref="W4:X4"/>
    <mergeCell ref="O2:X2"/>
    <mergeCell ref="K3:N3"/>
    <mergeCell ref="C2:N2"/>
    <mergeCell ref="C3:F3"/>
    <mergeCell ref="G3:J3"/>
    <mergeCell ref="O3:R3"/>
    <mergeCell ref="S3:V3"/>
    <mergeCell ref="W3:X3"/>
    <mergeCell ref="B42:Y42"/>
    <mergeCell ref="B33:Y33"/>
    <mergeCell ref="B34:Y34"/>
    <mergeCell ref="B38:Y38"/>
    <mergeCell ref="B35:Y35"/>
    <mergeCell ref="B36:Y36"/>
    <mergeCell ref="B37:Y37"/>
    <mergeCell ref="B41:Y41"/>
    <mergeCell ref="B39:Y39"/>
    <mergeCell ref="B40:Y40"/>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eMail" ma:contentTypeID="0x0101001AE7C03190B9CC45A2758A766426F3D2000A89D9672485494BBB85E562C330B856" ma:contentTypeVersion="64" ma:contentTypeDescription="Create a new document." ma:contentTypeScope="" ma:versionID="f064eef6c847691936d9cf9225408b4b">
  <xsd:schema xmlns:xsd="http://www.w3.org/2001/XMLSchema" xmlns:xs="http://www.w3.org/2001/XMLSchema" xmlns:p="http://schemas.microsoft.com/office/2006/metadata/properties" xmlns:ns2="903c0cc6-b165-4e6c-b7f3-b1d05ba0ddc1" xmlns:ns3="542624b3-cffc-481c-adb1-2d25bc83b1e4" xmlns:ns4="4f9c820c-e7e2-444d-97ee-45f2b3485c1d" xmlns:ns5="acb26242-dc21-4420-965a-f5c1d8109808" xmlns:ns6="c91a514c-9034-4fa3-897a-8352025b26ed" xmlns:ns7="98f2f7be-73e7-415b-92fa-448d47a74512" xmlns:ns8="15ffb055-6eb4-45a1-bc20-bf2ac0d420da" xmlns:ns9="725c79e5-42ce-4aa0-ac78-b6418001f0d2" targetNamespace="http://schemas.microsoft.com/office/2006/metadata/properties" ma:root="true" ma:fieldsID="84eda89b16a21aa7676c867d4d4d3e4c" ns2:_="" ns3:_="" ns4:_="" ns5:_="" ns6:_="" ns7:_="" ns8:_="" ns9:_="">
    <xsd:import namespace="903c0cc6-b165-4e6c-b7f3-b1d05ba0ddc1"/>
    <xsd:import namespace="542624b3-cffc-481c-adb1-2d25bc83b1e4"/>
    <xsd:import namespace="4f9c820c-e7e2-444d-97ee-45f2b3485c1d"/>
    <xsd:import namespace="acb26242-dc21-4420-965a-f5c1d8109808"/>
    <xsd:import namespace="c91a514c-9034-4fa3-897a-8352025b26ed"/>
    <xsd:import namespace="98f2f7be-73e7-415b-92fa-448d47a74512"/>
    <xsd:import namespace="15ffb055-6eb4-45a1-bc20-bf2ac0d420da"/>
    <xsd:import namespace="725c79e5-42ce-4aa0-ac78-b6418001f0d2"/>
    <xsd:element name="properties">
      <xsd:complexType>
        <xsd:sequence>
          <xsd:element name="documentManagement">
            <xsd:complexType>
              <xsd:all>
                <xsd:element ref="ns2:g8fd85cd35464210baa823c6298a2c0b" minOccurs="0"/>
                <xsd:element ref="ns3:TaxCatchAll" minOccurs="0"/>
                <xsd:element ref="ns2:e3343728b5c74b3d8fb6c70eb949629a" minOccurs="0"/>
                <xsd:element ref="ns2:fbbc46e6080f4043b8eb3439e6385fb0" minOccurs="0"/>
                <xsd:element ref="ns4:DocumentType" minOccurs="0"/>
                <xsd:element ref="ns5:FinancialYear" minOccurs="0"/>
                <xsd:element ref="ns6:Year" minOccurs="0"/>
                <xsd:element ref="ns7:KeyWords" minOccurs="0"/>
                <xsd:element ref="ns4:Narrative" minOccurs="0"/>
                <xsd:element ref="ns4:To" minOccurs="0"/>
                <xsd:element ref="ns6:ILFrom" minOccurs="0"/>
                <xsd:element ref="ns8:Received" minOccurs="0"/>
                <xsd:element ref="ns4:Sent" minOccurs="0"/>
                <xsd:element ref="ns5:zMigrationID" minOccurs="0"/>
                <xsd:element ref="ns5:zLegacy" minOccurs="0"/>
                <xsd:element ref="ns5:zLegacyJSON" minOccurs="0"/>
                <xsd:element ref="ns3:Case" minOccurs="0"/>
                <xsd:element ref="ns4:OriginalSubject" minOccurs="0"/>
                <xsd:element ref="ns8:SecurityClassification" minOccurs="0"/>
                <xsd:element ref="ns9:AggregationNarrative" minOccurs="0"/>
                <xsd:element ref="ns4:RelatedPeople" minOccurs="0"/>
                <xsd:element ref="ns4:Activity" minOccurs="0"/>
                <xsd:element ref="ns4:Function" minOccurs="0"/>
                <xsd:element ref="ns4:Project" minOccurs="0"/>
                <xsd:element ref="ns4:PRAType" minOccurs="0"/>
                <xsd:element ref="ns4:PRADate1" minOccurs="0"/>
                <xsd:element ref="ns4:PRADate2" minOccurs="0"/>
                <xsd:element ref="ns4:PRADate3" minOccurs="0"/>
                <xsd:element ref="ns4:PRADateDisposal" minOccurs="0"/>
                <xsd:element ref="ns4:PRADateTrigger" minOccurs="0"/>
                <xsd:element ref="ns4:PRAText1" minOccurs="0"/>
                <xsd:element ref="ns4:PRAText2" minOccurs="0"/>
                <xsd:element ref="ns4:PRAText3" minOccurs="0"/>
                <xsd:element ref="ns4:PRAText4" minOccurs="0"/>
                <xsd:element ref="ns4:PRAText5" minOccurs="0"/>
                <xsd:element ref="ns4:AggregationStatus" minOccurs="0"/>
                <xsd:element ref="ns4:BusinessValue" minOccurs="0"/>
                <xsd:element ref="ns4:FunctionGroup" minOccurs="0"/>
                <xsd:element ref="ns8:MailPreviewData" minOccurs="0"/>
                <xsd:element ref="ns4:Subactivity" minOccurs="0"/>
                <xsd:element ref="ns6:Channel" minOccurs="0"/>
                <xsd:element ref="ns6:Team" minOccurs="0"/>
                <xsd:element ref="ns5:RecordID" minOccurs="0"/>
                <xsd:element ref="ns6:Level2" minOccurs="0"/>
                <xsd:element ref="ns6:Level3" minOccurs="0"/>
                <xsd:element ref="ns5:PartnerType" minOccurs="0"/>
                <xsd:element ref="ns2:CategoryValue" minOccurs="0"/>
                <xsd:element ref="ns2:ReadOnlyStatus" minOccurs="0"/>
                <xsd:element ref="ns2:TargetAudience" minOccurs="0"/>
                <xsd:element ref="ns2:CategoryName" minOccurs="0"/>
                <xsd:element ref="ns2:Subactivityy" minOccurs="0"/>
                <xsd:element ref="ns2:EmailAttachment" minOccurs="0"/>
                <xsd:element ref="ns2: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03c0cc6-b165-4e6c-b7f3-b1d05ba0ddc1" elementFormDefault="qualified">
    <xsd:import namespace="http://schemas.microsoft.com/office/2006/documentManagement/types"/>
    <xsd:import namespace="http://schemas.microsoft.com/office/infopath/2007/PartnerControls"/>
    <xsd:element name="g8fd85cd35464210baa823c6298a2c0b" ma:index="8" nillable="true" ma:taxonomy="true" ma:internalName="g8fd85cd35464210baa823c6298a2c0b" ma:taxonomyFieldName="Region" ma:displayName="Region" ma:readOnly="false" ma:default="" ma:fieldId="{08fd85cd-3546-4210-baa8-23c6298a2c0b}" ma:taxonomyMulti="true" ma:sspId="d68587a7-d467-4081-ac26-85ae31d62058" ma:termSetId="3c7aa39d-bcb1-4395-95e9-bdfc8bdf89a6" ma:anchorId="00000000-0000-0000-0000-000000000000" ma:open="false" ma:isKeyword="false">
      <xsd:complexType>
        <xsd:sequence>
          <xsd:element ref="pc:Terms" minOccurs="0" maxOccurs="1"/>
        </xsd:sequence>
      </xsd:complexType>
    </xsd:element>
    <xsd:element name="e3343728b5c74b3d8fb6c70eb949629a" ma:index="10" nillable="true" ma:taxonomy="true" ma:internalName="e3343728b5c74b3d8fb6c70eb949629a" ma:taxonomyFieldName="Sport" ma:displayName="Sporting Organisation" ma:indexed="true" ma:readOnly="false" ma:default="" ma:fieldId="{e3343728-b5c7-4b3d-8fb6-c70eb949629a}" ma:sspId="d68587a7-d467-4081-ac26-85ae31d62058" ma:termSetId="a96e8213-cbf3-4924-bad7-8386f835b475" ma:anchorId="00000000-0000-0000-0000-000000000000" ma:open="false" ma:isKeyword="false">
      <xsd:complexType>
        <xsd:sequence>
          <xsd:element ref="pc:Terms" minOccurs="0" maxOccurs="1"/>
        </xsd:sequence>
      </xsd:complexType>
    </xsd:element>
    <xsd:element name="fbbc46e6080f4043b8eb3439e6385fb0" ma:index="11" nillable="true" ma:taxonomy="true" ma:internalName="fbbc46e6080f4043b8eb3439e6385fb0" ma:taxonomyFieldName="Entity" ma:displayName="Related Entity" ma:readOnly="false" ma:default="" ma:fieldId="{fbbc46e6-080f-4043-b8eb-3439e6385fb0}" ma:sspId="d68587a7-d467-4081-ac26-85ae31d62058" ma:termSetId="9b085499-f376-44aa-942c-39fff5b57f3a" ma:anchorId="00000000-0000-0000-0000-000000000000" ma:open="false" ma:isKeyword="false">
      <xsd:complexType>
        <xsd:sequence>
          <xsd:element ref="pc:Terms" minOccurs="0" maxOccurs="1"/>
        </xsd:sequence>
      </xsd:complexType>
    </xsd:element>
    <xsd:element name="CategoryValue" ma:index="58" nillable="true" ma:displayName="Sub Category" ma:format="Dropdown" ma:internalName="CategoryValue" ma:readOnly="false">
      <xsd:simpleType>
        <xsd:restriction base="dms:Choice">
          <xsd:enumeration value="Active NZ"/>
          <xsd:enumeration value="Balance is Better"/>
          <xsd:enumeration value="BoardTalk"/>
          <xsd:enumeration value="Connections Conference"/>
          <xsd:enumeration value="Disability"/>
          <xsd:enumeration value="Governance"/>
          <xsd:enumeration value="Integrity Services"/>
          <xsd:enumeration value="Intelligence"/>
          <xsd:enumeration value="Investment 2020"/>
          <xsd:enumeration value="Leadership"/>
          <xsd:enumeration value="Major Events"/>
          <xsd:enumeration value="NZ Coach"/>
          <xsd:enumeration value="NZ Sport and Recreation Awards"/>
          <xsd:enumeration value="Partner Update"/>
          <xsd:enumeration value="Power of Five"/>
          <xsd:enumeration value="Speeches"/>
          <xsd:enumeration value="Sport Development"/>
          <xsd:enumeration value="Sporting Events Calendar"/>
          <xsd:enumeration value="Woman and Girls"/>
          <xsd:enumeration value="Young People"/>
        </xsd:restriction>
      </xsd:simpleType>
    </xsd:element>
    <xsd:element name="ReadOnlyStatus" ma:index="59" nillable="true" ma:displayName="Read Only Status" ma:default="Open" ma:hidden="true" ma:internalName="ReadOnlyStatus" ma:readOnly="false">
      <xsd:simpleType>
        <xsd:union memberTypes="dms:Text">
          <xsd:simpleType>
            <xsd:restriction base="dms:Choice">
              <xsd:enumeration value="Open"/>
              <xsd:enumeration value="Document"/>
              <xsd:enumeration value="Document and Metadata"/>
            </xsd:restriction>
          </xsd:simpleType>
        </xsd:union>
      </xsd:simpleType>
    </xsd:element>
    <xsd:element name="TargetAudience" ma:index="60" nillable="true" ma:displayName="Target Audience" ma:default="Internal" ma:format="RadioButtons" ma:hidden="true" ma:internalName="TargetAudience" ma:readOnly="false">
      <xsd:simpleType>
        <xsd:union memberTypes="dms:Text">
          <xsd:simpleType>
            <xsd:restriction base="dms:Choice">
              <xsd:enumeration value="Internal"/>
              <xsd:enumeration value="External"/>
            </xsd:restriction>
          </xsd:simpleType>
        </xsd:union>
      </xsd:simpleType>
    </xsd:element>
    <xsd:element name="CategoryName" ma:index="61" nillable="true" ma:displayName="Category" ma:format="Dropdown" ma:hidden="true" ma:internalName="CategoryName" ma:readOnly="false">
      <xsd:simpleType>
        <xsd:union memberTypes="dms:Text">
          <xsd:simpleType>
            <xsd:restriction base="dms:Choice">
              <xsd:enumeration value="Strategy and Planning"/>
              <xsd:enumeration value="Community Sport"/>
              <xsd:enumeration value="Ministerial Services"/>
              <xsd:enumeration value="Partnerships"/>
              <xsd:enumeration value="Business Capability"/>
              <xsd:enumeration value="Newsletters"/>
              <xsd:enumeration value="Key Projects"/>
              <xsd:enumeration value="Recovery Projects"/>
              <xsd:enumeration value="Conferences and Awards"/>
              <xsd:enumeration value="Events"/>
              <xsd:enumeration value="zArchived"/>
            </xsd:restriction>
          </xsd:simpleType>
        </xsd:union>
      </xsd:simpleType>
    </xsd:element>
    <xsd:element name="Subactivityy" ma:index="62" nillable="true" ma:displayName="Subactivity" ma:format="Dropdown" ma:hidden="true" ma:internalName="Subactivityy" ma:readOnly="false">
      <xsd:simpleType>
        <xsd:union memberTypes="dms:Text">
          <xsd:simpleType>
            <xsd:restriction base="dms:Choice">
              <xsd:enumeration value="Communications - Sport NZ"/>
            </xsd:restriction>
          </xsd:simpleType>
        </xsd:union>
      </xsd:simpleType>
    </xsd:element>
    <xsd:element name="EmailAttachment" ma:index="63" nillable="true" ma:displayName="Email Attachment" ma:default="0" ma:internalName="EmailAttachment">
      <xsd:simpleType>
        <xsd:restriction base="dms:Boolean"/>
      </xsd:simpleType>
    </xsd:element>
    <xsd:element name="lcf76f155ced4ddcb4097134ff3c332f" ma:index="64" nillable="true" ma:displayName="Image Tags_0" ma:hidden="true" ma:internalName="lcf76f155ced4ddcb4097134ff3c332f">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42624b3-cffc-481c-adb1-2d25bc83b1e4" elementFormDefault="qualified">
    <xsd:import namespace="http://schemas.microsoft.com/office/2006/documentManagement/types"/>
    <xsd:import namespace="http://schemas.microsoft.com/office/infopath/2007/PartnerControls"/>
    <xsd:element name="TaxCatchAll" ma:index="9" nillable="true" ma:displayName="Taxonomy Catch All Column" ma:hidden="true" ma:list="{2cbc37b6-cbbc-4385-a1dc-b324c49cc8a4}" ma:internalName="TaxCatchAll" ma:showField="CatchAllData" ma:web="542624b3-cffc-481c-adb1-2d25bc83b1e4">
      <xsd:complexType>
        <xsd:complexContent>
          <xsd:extension base="dms:MultiChoiceLookup">
            <xsd:sequence>
              <xsd:element name="Value" type="dms:Lookup" maxOccurs="unbounded" minOccurs="0" nillable="true"/>
            </xsd:sequence>
          </xsd:extension>
        </xsd:complexContent>
      </xsd:complexType>
    </xsd:element>
    <xsd:element name="Case" ma:index="26" nillable="true" ma:displayName="Case" ma:hidden="true" ma:internalName="Case"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f9c820c-e7e2-444d-97ee-45f2b3485c1d" elementFormDefault="qualified">
    <xsd:import namespace="http://schemas.microsoft.com/office/2006/documentManagement/types"/>
    <xsd:import namespace="http://schemas.microsoft.com/office/infopath/2007/PartnerControls"/>
    <xsd:element name="DocumentType" ma:index="12" nillable="true" ma:displayName="Document Type" ma:format="Dropdown" ma:indexed="true" ma:internalName="DocumentType" ma:readOnly="false">
      <xsd:simpleType>
        <xsd:restriction base="dms:Choice">
          <xsd:enumeration value="Application, certificate, consent related"/>
          <xsd:enumeration value="Contract, Variation, Agreement"/>
          <xsd:enumeration value="Correspondence"/>
          <xsd:enumeration value="Data"/>
          <xsd:enumeration value="Email"/>
          <xsd:enumeration value="Employment related"/>
          <xsd:enumeration value="Filenote"/>
          <xsd:enumeration value="Financial related"/>
          <xsd:enumeration value="Image or Multi-media"/>
          <xsd:enumeration value="Knowledge, reference"/>
          <xsd:enumeration value="Meeting related"/>
          <xsd:enumeration value="Plan, programme, monitoring"/>
          <xsd:enumeration value="Policy, guideline, procedure"/>
          <xsd:enumeration value="Presentation"/>
          <xsd:enumeration value="Publication"/>
          <xsd:enumeration value="Report, or planning related"/>
          <xsd:enumeration value="Template, Checklist or Form"/>
        </xsd:restriction>
      </xsd:simpleType>
    </xsd:element>
    <xsd:element name="Narrative" ma:index="16" nillable="true" ma:displayName="Narrative" ma:description="Enter a description of what this document is about." ma:internalName="Narrative" ma:readOnly="false">
      <xsd:simpleType>
        <xsd:restriction base="dms:Note">
          <xsd:maxLength value="255"/>
        </xsd:restriction>
      </xsd:simpleType>
    </xsd:element>
    <xsd:element name="To" ma:index="19" nillable="true" ma:displayName="To" ma:internalName="To" ma:readOnly="false">
      <xsd:simpleType>
        <xsd:restriction base="dms:Text">
          <xsd:maxLength value="255"/>
        </xsd:restriction>
      </xsd:simpleType>
    </xsd:element>
    <xsd:element name="Sent" ma:index="22" nillable="true" ma:displayName="Sent" ma:format="DateTime" ma:internalName="Sent" ma:readOnly="false">
      <xsd:simpleType>
        <xsd:restriction base="dms:DateTime"/>
      </xsd:simpleType>
    </xsd:element>
    <xsd:element name="OriginalSubject" ma:index="27" nillable="true" ma:displayName="Original Subject" ma:hidden="true" ma:internalName="OriginalSubject" ma:readOnly="false">
      <xsd:simpleType>
        <xsd:restriction base="dms:Text">
          <xsd:maxLength value="255"/>
        </xsd:restriction>
      </xsd:simpleType>
    </xsd:element>
    <xsd:element name="RelatedPeople" ma:index="30" nillable="true" ma:displayName="Related People" ma:hidden="true" ma:list="UserInfo" ma:SharePointGroup="0" ma:internalName="RelatedPeople"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ctivity" ma:index="31" nillable="true" ma:displayName="Activity" ma:default="" ma:hidden="true" ma:indexed="true" ma:internalName="Activity" ma:readOnly="false">
      <xsd:simpleType>
        <xsd:restriction base="dms:Text">
          <xsd:maxLength value="255"/>
        </xsd:restriction>
      </xsd:simpleType>
    </xsd:element>
    <xsd:element name="Function" ma:index="32" nillable="true" ma:displayName="Function" ma:default="Marketing and Communications" ma:hidden="true" ma:indexed="true" ma:internalName="Function" ma:readOnly="false">
      <xsd:simpleType>
        <xsd:restriction base="dms:Text">
          <xsd:maxLength value="255"/>
        </xsd:restriction>
      </xsd:simpleType>
    </xsd:element>
    <xsd:element name="Project" ma:index="33" nillable="true" ma:displayName="Project" ma:default="NA" ma:hidden="true" ma:internalName="Project" ma:readOnly="false">
      <xsd:simpleType>
        <xsd:restriction base="dms:Text">
          <xsd:maxLength value="255"/>
        </xsd:restriction>
      </xsd:simpleType>
    </xsd:element>
    <xsd:element name="PRAType" ma:index="34" nillable="true" ma:displayName="PRA Type" ma:default="Doc" ma:hidden="true" ma:indexed="true" ma:internalName="PRAType" ma:readOnly="false">
      <xsd:simpleType>
        <xsd:restriction base="dms:Text">
          <xsd:maxLength value="255"/>
        </xsd:restriction>
      </xsd:simpleType>
    </xsd:element>
    <xsd:element name="PRADate1" ma:index="35" nillable="true" ma:displayName="PRA Date 1" ma:format="DateOnly" ma:hidden="true" ma:internalName="PRADate1" ma:readOnly="false">
      <xsd:simpleType>
        <xsd:restriction base="dms:DateTime"/>
      </xsd:simpleType>
    </xsd:element>
    <xsd:element name="PRADate2" ma:index="36" nillable="true" ma:displayName="PRA Date 2" ma:format="DateOnly" ma:hidden="true" ma:internalName="PRADate2" ma:readOnly="false">
      <xsd:simpleType>
        <xsd:restriction base="dms:DateTime"/>
      </xsd:simpleType>
    </xsd:element>
    <xsd:element name="PRADate3" ma:index="37" nillable="true" ma:displayName="PRA Date 3" ma:format="DateOnly" ma:hidden="true" ma:internalName="PRADate3" ma:readOnly="false">
      <xsd:simpleType>
        <xsd:restriction base="dms:DateTime"/>
      </xsd:simpleType>
    </xsd:element>
    <xsd:element name="PRADateDisposal" ma:index="38" nillable="true" ma:displayName="PRA Date Disposal" ma:format="DateOnly" ma:hidden="true" ma:internalName="PRADateDisposal" ma:readOnly="false">
      <xsd:simpleType>
        <xsd:restriction base="dms:DateTime"/>
      </xsd:simpleType>
    </xsd:element>
    <xsd:element name="PRADateTrigger" ma:index="39" nillable="true" ma:displayName="PRA Date Trigger" ma:format="DateOnly" ma:hidden="true" ma:internalName="PRADateTrigger" ma:readOnly="false">
      <xsd:simpleType>
        <xsd:restriction base="dms:DateTime"/>
      </xsd:simpleType>
    </xsd:element>
    <xsd:element name="PRAText1" ma:index="40" nillable="true" ma:displayName="PRA Text 1" ma:hidden="true" ma:internalName="PRAText1" ma:readOnly="false">
      <xsd:simpleType>
        <xsd:restriction base="dms:Text">
          <xsd:maxLength value="255"/>
        </xsd:restriction>
      </xsd:simpleType>
    </xsd:element>
    <xsd:element name="PRAText2" ma:index="41" nillable="true" ma:displayName="PRA Text 2" ma:hidden="true" ma:internalName="PRAText2" ma:readOnly="false">
      <xsd:simpleType>
        <xsd:restriction base="dms:Text">
          <xsd:maxLength value="255"/>
        </xsd:restriction>
      </xsd:simpleType>
    </xsd:element>
    <xsd:element name="PRAText3" ma:index="42" nillable="true" ma:displayName="PRA Text 3" ma:hidden="true" ma:internalName="PRAText3" ma:readOnly="false">
      <xsd:simpleType>
        <xsd:restriction base="dms:Text">
          <xsd:maxLength value="255"/>
        </xsd:restriction>
      </xsd:simpleType>
    </xsd:element>
    <xsd:element name="PRAText4" ma:index="43" nillable="true" ma:displayName="PRA Text 4" ma:hidden="true" ma:internalName="PRAText4" ma:readOnly="false">
      <xsd:simpleType>
        <xsd:restriction base="dms:Text">
          <xsd:maxLength value="255"/>
        </xsd:restriction>
      </xsd:simpleType>
    </xsd:element>
    <xsd:element name="PRAText5" ma:index="44" nillable="true" ma:displayName="PRA Text 5" ma:hidden="true" ma:internalName="PRAText5" ma:readOnly="false">
      <xsd:simpleType>
        <xsd:restriction base="dms:Text">
          <xsd:maxLength value="255"/>
        </xsd:restriction>
      </xsd:simpleType>
    </xsd:element>
    <xsd:element name="AggregationStatus" ma:index="45" nillable="true" ma:displayName="Aggregation Status" ma:default="Normal" ma:format="Dropdown" ma:hidden="true" ma:internalName="AggregationStatus" ma:readOnly="false">
      <xsd:simpleType>
        <xsd:restriction base="dms:Choice">
          <xsd:enumeration value="Delete Soon"/>
          <xsd:enumeration value="Transfer Soon"/>
          <xsd:enumeration value="Appraise Soon"/>
          <xsd:enumeration value="Delete"/>
          <xsd:enumeration value="Transfer"/>
          <xsd:enumeration value="Appraise"/>
          <xsd:enumeration value="Hold"/>
          <xsd:enumeration value="Normal"/>
        </xsd:restriction>
      </xsd:simpleType>
    </xsd:element>
    <xsd:element name="BusinessValue" ma:index="46" nillable="true" ma:displayName="Business Value" ma:hidden="true" ma:internalName="BusinessValue" ma:readOnly="false">
      <xsd:simpleType>
        <xsd:restriction base="dms:Text">
          <xsd:maxLength value="255"/>
        </xsd:restriction>
      </xsd:simpleType>
    </xsd:element>
    <xsd:element name="FunctionGroup" ma:index="47" nillable="true" ma:displayName="Function Group" ma:default="Sport New Zealand" ma:hidden="true" ma:indexed="true" ma:internalName="FunctionGroup" ma:readOnly="false">
      <xsd:simpleType>
        <xsd:restriction base="dms:Text">
          <xsd:maxLength value="255"/>
        </xsd:restriction>
      </xsd:simpleType>
    </xsd:element>
    <xsd:element name="Subactivity" ma:index="49" nillable="true" ma:displayName="Subactivity" ma:default="" ma:hidden="true" ma:indexed="true" ma:internalName="Subactivity"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cb26242-dc21-4420-965a-f5c1d8109808" elementFormDefault="qualified">
    <xsd:import namespace="http://schemas.microsoft.com/office/2006/documentManagement/types"/>
    <xsd:import namespace="http://schemas.microsoft.com/office/infopath/2007/PartnerControls"/>
    <xsd:element name="FinancialYear" ma:index="13" nillable="true" ma:displayName="Financial Year" ma:default="2026-2027" ma:format="Dropdown" ma:hidden="true" ma:internalName="FinancialYear" ma:readOnly="false">
      <xsd:simpleType>
        <xsd:restriction base="dms:Choice">
          <xsd:enumeration value="2029-2030"/>
          <xsd:enumeration value="2028-2029"/>
          <xsd:enumeration value="2027-2028"/>
          <xsd:enumeration value="2026-2027"/>
          <xsd:enumeration value="2025-2026"/>
          <xsd:enumeration value="2024-2025"/>
          <xsd:enumeration value="2023-2024"/>
          <xsd:enumeration value="2022-2023"/>
          <xsd:enumeration value="2021-2022"/>
          <xsd:enumeration value="2020-2021"/>
          <xsd:enumeration value="2019-2020"/>
          <xsd:enumeration value="2018-2019"/>
          <xsd:enumeration value="2017-2018"/>
        </xsd:restriction>
      </xsd:simpleType>
    </xsd:element>
    <xsd:element name="zMigrationID" ma:index="23" nillable="true" ma:displayName="zMigrationID" ma:hidden="true" ma:indexed="true" ma:internalName="zMigrationID" ma:readOnly="false">
      <xsd:simpleType>
        <xsd:restriction base="dms:Text">
          <xsd:maxLength value="255"/>
        </xsd:restriction>
      </xsd:simpleType>
    </xsd:element>
    <xsd:element name="zLegacy" ma:index="24" nillable="true" ma:displayName="zLegacy" ma:hidden="true" ma:internalName="zLegacy" ma:readOnly="false">
      <xsd:simpleType>
        <xsd:restriction base="dms:Note"/>
      </xsd:simpleType>
    </xsd:element>
    <xsd:element name="zLegacyJSON" ma:index="25" nillable="true" ma:displayName="zLegacyJSON" ma:hidden="true" ma:internalName="zLegacyJSON" ma:readOnly="false">
      <xsd:simpleType>
        <xsd:restriction base="dms:Note"/>
      </xsd:simpleType>
    </xsd:element>
    <xsd:element name="RecordID" ma:index="52" nillable="true" ma:displayName="RecordID" ma:hidden="true" ma:internalName="RecordID" ma:readOnly="false">
      <xsd:simpleType>
        <xsd:restriction base="dms:Text">
          <xsd:maxLength value="255"/>
        </xsd:restriction>
      </xsd:simpleType>
    </xsd:element>
    <xsd:element name="PartnerType" ma:index="55" nillable="true" ma:displayName="Partner Type" ma:hidden="true" ma:internalName="PartnerType"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91a514c-9034-4fa3-897a-8352025b26ed" elementFormDefault="qualified">
    <xsd:import namespace="http://schemas.microsoft.com/office/2006/documentManagement/types"/>
    <xsd:import namespace="http://schemas.microsoft.com/office/infopath/2007/PartnerControls"/>
    <xsd:element name="Year" ma:index="14" nillable="true" ma:displayName="Year" ma:default="2026" ma:format="Dropdown" ma:indexed="true" ma:internalName="Year" ma:readOnly="false">
      <xsd:simpleType>
        <xsd:union memberTypes="dms:Text">
          <xsd:simpleType>
            <xsd:restriction base="dms:Choice">
              <xsd:enumeration value="2029"/>
              <xsd:enumeration value="2028"/>
              <xsd:enumeration value="2027"/>
              <xsd:enumeration value="2026"/>
              <xsd:enumeration value="2025"/>
              <xsd:enumeration value="2024"/>
              <xsd:enumeration value="2023"/>
              <xsd:enumeration value="2022"/>
              <xsd:enumeration value="2021"/>
              <xsd:enumeration value="2020"/>
              <xsd:enumeration value="2019"/>
              <xsd:enumeration value="2018"/>
              <xsd:enumeration value="2017"/>
              <xsd:enumeration value="2016"/>
              <xsd:enumeration value="2015"/>
              <xsd:enumeration value="2014"/>
              <xsd:enumeration value="2013"/>
              <xsd:enumeration value="2012"/>
              <xsd:enumeration value="2011"/>
              <xsd:enumeration value="2010"/>
              <xsd:enumeration value="2009"/>
              <xsd:enumeration value="2008"/>
              <xsd:enumeration value="2007"/>
              <xsd:enumeration value="2006"/>
              <xsd:enumeration value="2005"/>
              <xsd:enumeration value="2004"/>
              <xsd:enumeration value="2003"/>
              <xsd:enumeration value="2002"/>
              <xsd:enumeration value="2001"/>
              <xsd:enumeration value="2000"/>
            </xsd:restriction>
          </xsd:simpleType>
        </xsd:union>
      </xsd:simpleType>
    </xsd:element>
    <xsd:element name="ILFrom" ma:index="20" nillable="true" ma:displayName="From" ma:internalName="ILFrom" ma:readOnly="false">
      <xsd:simpleType>
        <xsd:restriction base="dms:Text">
          <xsd:maxLength value="255"/>
        </xsd:restriction>
      </xsd:simpleType>
    </xsd:element>
    <xsd:element name="Channel" ma:index="50" nillable="true" ma:displayName="Channel" ma:default="NA" ma:hidden="true" ma:indexed="true" ma:internalName="Channel" ma:readOnly="false">
      <xsd:simpleType>
        <xsd:restriction base="dms:Text">
          <xsd:maxLength value="255"/>
        </xsd:restriction>
      </xsd:simpleType>
    </xsd:element>
    <xsd:element name="Team" ma:index="51" nillable="true" ma:displayName="Team" ma:default="Marketing and Communications" ma:hidden="true" ma:indexed="true" ma:internalName="Team" ma:readOnly="false">
      <xsd:simpleType>
        <xsd:restriction base="dms:Text">
          <xsd:maxLength value="255"/>
        </xsd:restriction>
      </xsd:simpleType>
    </xsd:element>
    <xsd:element name="Level2" ma:index="53" nillable="true" ma:displayName="Level2" ma:default="NA" ma:hidden="true" ma:internalName="Level2" ma:readOnly="false">
      <xsd:simpleType>
        <xsd:restriction base="dms:Text">
          <xsd:maxLength value="255"/>
        </xsd:restriction>
      </xsd:simpleType>
    </xsd:element>
    <xsd:element name="Level3" ma:index="54" nillable="true" ma:displayName="Level3" ma:hidden="true" ma:internalName="Level3"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8f2f7be-73e7-415b-92fa-448d47a74512" elementFormDefault="qualified">
    <xsd:import namespace="http://schemas.microsoft.com/office/2006/documentManagement/types"/>
    <xsd:import namespace="http://schemas.microsoft.com/office/infopath/2007/PartnerControls"/>
    <xsd:element name="KeyWords" ma:index="15" nillable="true" ma:displayName="Key Words" ma:internalName="KeyWords"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5ffb055-6eb4-45a1-bc20-bf2ac0d420da" elementFormDefault="qualified">
    <xsd:import namespace="http://schemas.microsoft.com/office/2006/documentManagement/types"/>
    <xsd:import namespace="http://schemas.microsoft.com/office/infopath/2007/PartnerControls"/>
    <xsd:element name="Received" ma:index="21" nillable="true" ma:displayName="Received" ma:format="DateOnly" ma:internalName="Received" ma:readOnly="false">
      <xsd:simpleType>
        <xsd:restriction base="dms:DateTime"/>
      </xsd:simpleType>
    </xsd:element>
    <xsd:element name="SecurityClassification" ma:index="28" nillable="true" ma:displayName="Security Classification" ma:format="Dropdown" ma:hidden="true" ma:internalName="SecurityClassification" ma:readOnly="false">
      <xsd:simpleType>
        <xsd:union memberTypes="dms:Text">
          <xsd:simpleType>
            <xsd:restriction base="dms:Choice">
              <xsd:enumeration value="Confidential"/>
              <xsd:enumeration value="Restricted"/>
              <xsd:enumeration value="Unrestricted"/>
            </xsd:restriction>
          </xsd:simpleType>
        </xsd:union>
      </xsd:simpleType>
    </xsd:element>
    <xsd:element name="MailPreviewData" ma:index="48" nillable="true" ma:displayName="MailPreviewData" ma:hidden="true" ma:internalName="MailPreviewData"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25c79e5-42ce-4aa0-ac78-b6418001f0d2" elementFormDefault="qualified">
    <xsd:import namespace="http://schemas.microsoft.com/office/2006/documentManagement/types"/>
    <xsd:import namespace="http://schemas.microsoft.com/office/infopath/2007/PartnerControls"/>
    <xsd:element name="AggregationNarrative" ma:index="29" nillable="true" ma:displayName="Aggregation Narrative" ma:hidden="true" ma:internalName="AggregationNarrative" ma:readOnly="fals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ma:index="18" ma:displayName="Subject"/>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542624b3-cffc-481c-adb1-2d25bc83b1e4" xsi:nil="true"/>
    <lcf76f155ced4ddcb4097134ff3c332f xmlns="903c0cc6-b165-4e6c-b7f3-b1d05ba0ddc1" xsi:nil="true"/>
    <g8fd85cd35464210baa823c6298a2c0b xmlns="903c0cc6-b165-4e6c-b7f3-b1d05ba0ddc1">
      <Terms xmlns="http://schemas.microsoft.com/office/infopath/2007/PartnerControls"/>
    </g8fd85cd35464210baa823c6298a2c0b>
    <zLegacy xmlns="acb26242-dc21-4420-965a-f5c1d8109808" xsi:nil="true"/>
    <Case xmlns="542624b3-cffc-481c-adb1-2d25bc83b1e4" xsi:nil="true"/>
    <PRADateDisposal xmlns="4f9c820c-e7e2-444d-97ee-45f2b3485c1d" xsi:nil="true"/>
    <BusinessValue xmlns="4f9c820c-e7e2-444d-97ee-45f2b3485c1d" xsi:nil="true"/>
    <Subactivity xmlns="4f9c820c-e7e2-444d-97ee-45f2b3485c1d" xsi:nil="true"/>
    <OriginalSubject xmlns="4f9c820c-e7e2-444d-97ee-45f2b3485c1d" xsi:nil="true"/>
    <SecurityClassification xmlns="15ffb055-6eb4-45a1-bc20-bf2ac0d420da" xsi:nil="true"/>
    <PartnerType xmlns="acb26242-dc21-4420-965a-f5c1d8109808" xsi:nil="true"/>
    <PRADate3 xmlns="4f9c820c-e7e2-444d-97ee-45f2b3485c1d" xsi:nil="true"/>
    <PRAText5 xmlns="4f9c820c-e7e2-444d-97ee-45f2b3485c1d" xsi:nil="true"/>
    <Level2 xmlns="c91a514c-9034-4fa3-897a-8352025b26ed">NA</Level2>
    <CategoryValue xmlns="903c0cc6-b165-4e6c-b7f3-b1d05ba0ddc1" xsi:nil="true"/>
    <Activity xmlns="4f9c820c-e7e2-444d-97ee-45f2b3485c1d" xsi:nil="true"/>
    <ILFrom xmlns="c91a514c-9034-4fa3-897a-8352025b26ed" xsi:nil="true"/>
    <AggregationStatus xmlns="4f9c820c-e7e2-444d-97ee-45f2b3485c1d">Normal</AggregationStatus>
    <Sent xmlns="4f9c820c-e7e2-444d-97ee-45f2b3485c1d" xsi:nil="true"/>
    <PRADate2 xmlns="4f9c820c-e7e2-444d-97ee-45f2b3485c1d" xsi:nil="true"/>
    <e3343728b5c74b3d8fb6c70eb949629a xmlns="903c0cc6-b165-4e6c-b7f3-b1d05ba0ddc1">
      <Terms xmlns="http://schemas.microsoft.com/office/infopath/2007/PartnerControls"/>
    </e3343728b5c74b3d8fb6c70eb949629a>
    <PRAText1 xmlns="4f9c820c-e7e2-444d-97ee-45f2b3485c1d" xsi:nil="true"/>
    <PRAText4 xmlns="4f9c820c-e7e2-444d-97ee-45f2b3485c1d" xsi:nil="true"/>
    <Level3 xmlns="c91a514c-9034-4fa3-897a-8352025b26ed" xsi:nil="true"/>
    <zMigrationID xmlns="acb26242-dc21-4420-965a-f5c1d8109808" xsi:nil="true"/>
    <Team xmlns="c91a514c-9034-4fa3-897a-8352025b26ed">Marketing and Communications</Team>
    <zLegacyJSON xmlns="acb26242-dc21-4420-965a-f5c1d8109808" xsi:nil="true"/>
    <Project xmlns="4f9c820c-e7e2-444d-97ee-45f2b3485c1d">NA</Project>
    <RecordID xmlns="acb26242-dc21-4420-965a-f5c1d8109808" xsi:nil="true"/>
    <TargetAudience xmlns="903c0cc6-b165-4e6c-b7f3-b1d05ba0ddc1">Internal</TargetAudience>
    <EmailAttachment xmlns="903c0cc6-b165-4e6c-b7f3-b1d05ba0ddc1">false</EmailAttachment>
    <CategoryName xmlns="903c0cc6-b165-4e6c-b7f3-b1d05ba0ddc1" xsi:nil="true"/>
    <KeyWords xmlns="98f2f7be-73e7-415b-92fa-448d47a74512" xsi:nil="true"/>
    <Function xmlns="4f9c820c-e7e2-444d-97ee-45f2b3485c1d">Marketing and Communications</Function>
    <FunctionGroup xmlns="4f9c820c-e7e2-444d-97ee-45f2b3485c1d">Sport New Zealand</FunctionGroup>
    <fbbc46e6080f4043b8eb3439e6385fb0 xmlns="903c0cc6-b165-4e6c-b7f3-b1d05ba0ddc1">
      <Terms xmlns="http://schemas.microsoft.com/office/infopath/2007/PartnerControls"/>
    </fbbc46e6080f4043b8eb3439e6385fb0>
    <Received xmlns="15ffb055-6eb4-45a1-bc20-bf2ac0d420da" xsi:nil="true"/>
    <AggregationNarrative xmlns="725c79e5-42ce-4aa0-ac78-b6418001f0d2" xsi:nil="true"/>
    <RelatedPeople xmlns="4f9c820c-e7e2-444d-97ee-45f2b3485c1d">
      <UserInfo>
        <DisplayName/>
        <AccountId xsi:nil="true"/>
        <AccountType/>
      </UserInfo>
    </RelatedPeople>
    <Channel xmlns="c91a514c-9034-4fa3-897a-8352025b26ed">NA</Channel>
    <PRAType xmlns="4f9c820c-e7e2-444d-97ee-45f2b3485c1d">Doc</PRAType>
    <PRADate1 xmlns="4f9c820c-e7e2-444d-97ee-45f2b3485c1d" xsi:nil="true"/>
    <DocumentType xmlns="4f9c820c-e7e2-444d-97ee-45f2b3485c1d" xsi:nil="true"/>
    <FinancialYear xmlns="acb26242-dc21-4420-965a-f5c1d8109808">2026-2027</FinancialYear>
    <PRAText3 xmlns="4f9c820c-e7e2-444d-97ee-45f2b3485c1d" xsi:nil="true"/>
    <Year xmlns="c91a514c-9034-4fa3-897a-8352025b26ed">2026</Year>
    <ReadOnlyStatus xmlns="903c0cc6-b165-4e6c-b7f3-b1d05ba0ddc1">Open</ReadOnlyStatus>
    <Subactivityy xmlns="903c0cc6-b165-4e6c-b7f3-b1d05ba0ddc1" xsi:nil="true"/>
    <Narrative xmlns="4f9c820c-e7e2-444d-97ee-45f2b3485c1d" xsi:nil="true"/>
    <PRADateTrigger xmlns="4f9c820c-e7e2-444d-97ee-45f2b3485c1d" xsi:nil="true"/>
    <To xmlns="4f9c820c-e7e2-444d-97ee-45f2b3485c1d" xsi:nil="true"/>
    <PRAText2 xmlns="4f9c820c-e7e2-444d-97ee-45f2b3485c1d" xsi:nil="true"/>
    <MailPreviewData xmlns="15ffb055-6eb4-45a1-bc20-bf2ac0d420da" xsi:nil="true"/>
  </documentManagement>
</p:properties>
</file>

<file path=customXml/itemProps1.xml><?xml version="1.0" encoding="utf-8"?>
<ds:datastoreItem xmlns:ds="http://schemas.openxmlformats.org/officeDocument/2006/customXml" ds:itemID="{AD32E61B-32B2-408E-A8C9-306773C8D9EE}">
  <ds:schemaRefs>
    <ds:schemaRef ds:uri="http://schemas.microsoft.com/sharepoint/v3/contenttype/forms"/>
  </ds:schemaRefs>
</ds:datastoreItem>
</file>

<file path=customXml/itemProps2.xml><?xml version="1.0" encoding="utf-8"?>
<ds:datastoreItem xmlns:ds="http://schemas.openxmlformats.org/officeDocument/2006/customXml" ds:itemID="{9CCF0E05-ECDB-4031-80B4-7C96BFC321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03c0cc6-b165-4e6c-b7f3-b1d05ba0ddc1"/>
    <ds:schemaRef ds:uri="542624b3-cffc-481c-adb1-2d25bc83b1e4"/>
    <ds:schemaRef ds:uri="4f9c820c-e7e2-444d-97ee-45f2b3485c1d"/>
    <ds:schemaRef ds:uri="acb26242-dc21-4420-965a-f5c1d8109808"/>
    <ds:schemaRef ds:uri="c91a514c-9034-4fa3-897a-8352025b26ed"/>
    <ds:schemaRef ds:uri="98f2f7be-73e7-415b-92fa-448d47a74512"/>
    <ds:schemaRef ds:uri="15ffb055-6eb4-45a1-bc20-bf2ac0d420da"/>
    <ds:schemaRef ds:uri="725c79e5-42ce-4aa0-ac78-b6418001f0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69E632D-461B-4616-B9ED-3B63EA44DA42}">
  <ds:schemaRefs>
    <ds:schemaRef ds:uri="http://purl.org/dc/terms/"/>
    <ds:schemaRef ds:uri="http://schemas.microsoft.com/office/infopath/2007/PartnerControls"/>
    <ds:schemaRef ds:uri="http://www.w3.org/XML/1998/namespace"/>
    <ds:schemaRef ds:uri="http://purl.org/dc/dcmitype/"/>
    <ds:schemaRef ds:uri="903c0cc6-b165-4e6c-b7f3-b1d05ba0ddc1"/>
    <ds:schemaRef ds:uri="4f9c820c-e7e2-444d-97ee-45f2b3485c1d"/>
    <ds:schemaRef ds:uri="http://purl.org/dc/elements/1.1/"/>
    <ds:schemaRef ds:uri="acb26242-dc21-4420-965a-f5c1d8109808"/>
    <ds:schemaRef ds:uri="http://schemas.microsoft.com/office/2006/documentManagement/types"/>
    <ds:schemaRef ds:uri="725c79e5-42ce-4aa0-ac78-b6418001f0d2"/>
    <ds:schemaRef ds:uri="http://schemas.microsoft.com/office/2006/metadata/properties"/>
    <ds:schemaRef ds:uri="15ffb055-6eb4-45a1-bc20-bf2ac0d420da"/>
    <ds:schemaRef ds:uri="http://schemas.openxmlformats.org/package/2006/metadata/core-properties"/>
    <ds:schemaRef ds:uri="542624b3-cffc-481c-adb1-2d25bc83b1e4"/>
    <ds:schemaRef ds:uri="c91a514c-9034-4fa3-897a-8352025b26ed"/>
    <ds:schemaRef ds:uri="98f2f7be-73e7-415b-92fa-448d47a7451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Using the Calculators</vt:lpstr>
      <vt:lpstr>Construction Cost Calculator</vt:lpstr>
      <vt:lpstr>Maintenance Cost Calculator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David Ormsby</dc:creator>
  <cp:keywords/>
  <dc:description/>
  <cp:lastModifiedBy>Kylie Robertson</cp:lastModifiedBy>
  <cp:revision/>
  <dcterms:created xsi:type="dcterms:W3CDTF">2025-11-02T22:47:23Z</dcterms:created>
  <dcterms:modified xsi:type="dcterms:W3CDTF">2026-07-27T03:23:10Z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0x0101001AE7C03190B9CC45A2758A766426F3D2000A89D9672485494BBB85E562C330B856</vt:lpwstr>
  </property>
  <property fmtid="{D5CDD505-2E9C-101B-9397-08002B2CF9AE}" pid="3" name="MediaServiceImageTags">
    <vt:lpwstr/>
  </property>
  <property fmtid="{D5CDD505-2E9C-101B-9397-08002B2CF9AE}" pid="4" name="Class">
    <vt:lpwstr>TESTCLASS</vt:lpwstr>
  </property>
  <property fmtid="{D5CDD505-2E9C-101B-9397-08002B2CF9AE}" pid="5" name="SetLabel">
    <vt:lpwstr>D03M</vt:lpwstr>
  </property>
  <property fmtid="{D5CDD505-2E9C-101B-9397-08002B2CF9AE}" pid="6" name="Entity">
    <vt:lpwstr/>
  </property>
  <property fmtid="{D5CDD505-2E9C-101B-9397-08002B2CF9AE}" pid="7" name="Region">
    <vt:lpwstr/>
  </property>
  <property fmtid="{D5CDD505-2E9C-101B-9397-08002B2CF9AE}" pid="8" name="Sport">
    <vt:lpwstr/>
  </property>
</Properties>
</file>